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79A321C-AA6F-4032-A7EC-C2199C9472E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Trading Bonds" sheetId="21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F25" i="20" s="1"/>
  <c r="E24" i="20"/>
  <c r="E25" i="20" s="1"/>
  <c r="D24" i="20"/>
  <c r="D25" i="20" s="1"/>
  <c r="F21" i="20"/>
  <c r="E21" i="20"/>
  <c r="D21" i="20"/>
  <c r="F12" i="20"/>
  <c r="F13" i="20" s="1"/>
  <c r="E12" i="20"/>
  <c r="E13" i="20" s="1"/>
  <c r="D12" i="20"/>
  <c r="D13" i="20" s="1"/>
  <c r="L35" i="16" l="1"/>
  <c r="M35" i="16"/>
  <c r="N35" i="16"/>
  <c r="L55" i="16"/>
  <c r="M55" i="16"/>
  <c r="N55" i="16"/>
  <c r="L25" i="16" l="1"/>
  <c r="M25" i="16"/>
  <c r="N25" i="16"/>
  <c r="L52" i="16"/>
  <c r="M52" i="16"/>
  <c r="N52" i="16"/>
  <c r="L68" i="16"/>
  <c r="M68" i="16"/>
  <c r="N68" i="16"/>
  <c r="N75" i="16"/>
  <c r="M75" i="16"/>
  <c r="L75" i="16"/>
  <c r="L18" i="16"/>
  <c r="M18" i="16"/>
  <c r="N18" i="16"/>
  <c r="L45" i="16"/>
  <c r="M45" i="16"/>
  <c r="N45" i="16"/>
  <c r="L41" i="16"/>
  <c r="M41" i="16"/>
  <c r="N41" i="16"/>
  <c r="L29" i="16"/>
  <c r="M29" i="16"/>
  <c r="N29" i="16"/>
  <c r="L61" i="16"/>
  <c r="M61" i="16"/>
  <c r="N61" i="16"/>
  <c r="N58" i="16"/>
  <c r="M58" i="16"/>
  <c r="L58" i="16"/>
  <c r="L72" i="16"/>
  <c r="M72" i="16"/>
  <c r="N72" i="16"/>
  <c r="I9" i="15"/>
  <c r="I10" i="15" s="1"/>
  <c r="H9" i="15"/>
  <c r="H10" i="15" s="1"/>
  <c r="G9" i="15"/>
  <c r="G10" i="15" s="1"/>
  <c r="M62" i="16" l="1"/>
  <c r="N62" i="16"/>
  <c r="L62" i="16"/>
  <c r="L22" i="16"/>
  <c r="L46" i="16" s="1"/>
  <c r="M22" i="16"/>
  <c r="M46" i="16" s="1"/>
  <c r="N22" i="16"/>
  <c r="N46" i="16" s="1"/>
  <c r="L78" i="16"/>
  <c r="L79" i="16" s="1"/>
  <c r="M78" i="16"/>
  <c r="M79" i="16" s="1"/>
  <c r="N78" i="16"/>
  <c r="N79" i="16" s="1"/>
  <c r="N80" i="16" l="1"/>
  <c r="I5" i="12" s="1"/>
  <c r="M80" i="16"/>
  <c r="D5" i="12" s="1"/>
  <c r="L80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<sst xmlns="http://schemas.openxmlformats.org/spreadsheetml/2006/main" count="539" uniqueCount="337">
  <si>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</si>
  <si>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</si>
  <si>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</si>
  <si>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</si>
  <si>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</si>
  <si>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</si>
  <si>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</si>
  <si>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</si>
  <si>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</si>
  <si>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</si>
  <si>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</si>
  <si>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</si>
  <si>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</si>
  <si>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</si>
  <si>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</si>
  <si>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</si>
  <si>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</si>
  <si>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</si>
  <si>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</si>
  <si>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</si>
  <si>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</si>
  <si>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</si>
  <si>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</si>
  <si>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</si>
  <si>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</si>
  <si>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</si>
  <si>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</si>
  <si>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</si>
  <si>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</si>
  <si>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</si>
  <si>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</si>
  <si>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</si>
  <si>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</si>
  <si>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</si>
  <si>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</si>
  <si>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</si>
  <si>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</si>
  <si>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</si>
  <si>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</si>
  <si>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</si>
  <si>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</si>
  <si>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</si>
  <si>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</si>
  <si>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</si>
  <si>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</si>
  <si>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</si>
  <si>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</si>
  <si>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</si>
  <si>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</si>
  <si>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</si>
  <si>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</si>
  <si>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</si>
  <si>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</si>
  <si>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</si>
  <si>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</si>
  <si>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</si>
  <si>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</si>
  <si>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</si>
  <si>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</si>
  <si>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</si>
  <si>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</si>
  <si>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</si>
  <si>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</si>
  <si>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</si>
  <si>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</si>
  <si>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</si>
  <si>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</si>
  <si>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</si>
  <si>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</si>
  <si>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</si>
  <si>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</si>
  <si>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</si>
  <si>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</si>
  <si>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</si>
  <si>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</si>
  <si>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</si>
  <si>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</si>
  <si>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</si>
  <si>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</si>
  <si>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</si>
  <si>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</si>
  <si>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</si>
  <si>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</si>
  <si>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</si>
  <si>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</si>
  <si>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</si>
  <si>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</si>
  <si>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</si>
  <si>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</si>
  <si>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</si>
  <si>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</si>
  <si>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</si>
  <si>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</si>
  <si>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</si>
  <si>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</si>
  <si>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</si>
  <si>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</si>
  <si>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</si>
  <si>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</si>
  <si>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</si>
  <si>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</si>
  <si>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</si>
  <si>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</si>
  <si>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</si>
  <si>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</si>
  <si>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</si>
  <si>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</si>
  <si>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</si>
  <si>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</si>
  <si>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</si>
  <si>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</si>
  <si>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</si>
  <si>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</si>
  <si>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</si>
  <si>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</si>
  <si>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</si>
  <si>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</si>
  <si>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</si>
  <si>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</si>
  <si>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</si>
  <si>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</si>
  <si>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</si>
  <si>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</si>
  <si>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</si>
  <si>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</si>
  <si>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</si>
  <si>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</si>
  <si>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</si>
  <si>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</si>
  <si>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</si>
  <si>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</si>
  <si>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</si>
  <si>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</si>
  <si>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</si>
  <si>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</si>
  <si>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</si>
  <si>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</si>
  <si>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</si>
  <si>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</si>
  <si>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</si>
  <si>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</si>
  <si>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</si>
  <si>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</si>
  <si>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</si>
  <si>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</si>
  <si>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</si>
  <si>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</si>
  <si>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</si>
  <si>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</si>
  <si>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</si>
  <si>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</si>
  <si>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</si>
  <si>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</si>
  <si>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</si>
  <si>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</si>
  <si>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</si>
  <si>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</si>
  <si>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</si>
  <si>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</si>
  <si>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</si>
  <si>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</si>
  <si>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</si>
  <si>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</si>
  <si>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</si>
  <si>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</si>
  <si>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</si>
  <si>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</si>
  <si>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</si>
  <si>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</si>
  <si>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</si>
  <si>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</si>
  <si>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</si>
  <si>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</si>
  <si>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</si>
  <si>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</si>
  <si>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</si>
  <si>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</si>
  <si>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</si>
  <si>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</si>
  <si>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</si>
  <si>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</si>
  <si>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</si>
  <si>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</si>
  <si>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</si>
  <si>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</si>
  <si>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</si>
  <si>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</si>
  <si>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</si>
  <si>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</si>
  <si>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</si>
  <si>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</si>
  <si>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</si>
  <si>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</si>
  <si>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</si>
  <si>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</si>
  <si>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</si>
  <si>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</si>
  <si>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</si>
  <si>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</si>
  <si>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</si>
  <si>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</si>
  <si>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</si>
  <si>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</si>
  <si>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</si>
  <si>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</si>
  <si>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</si>
  <si>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</si>
  <si>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</si>
  <si>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</si>
  <si>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</si>
  <si>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</si>
  <si>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</si>
  <si>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</si>
  <si>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</si>
  <si>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</si>
  <si>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</si>
  <si>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</si>
  <si>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</si>
  <si>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</si>
  <si>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</si>
  <si>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</si>
  <si>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</si>
  <si>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</si>
  <si>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</si>
  <si>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</si>
  <si>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</si>
  <si>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</si>
  <si>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</si>
  <si>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</si>
  <si>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</si>
  <si>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</si>
  <si>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</si>
  <si>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</si>
  <si>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</si>
  <si>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</si>
  <si>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</si>
  <si>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</si>
  <si>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</si>
  <si>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</si>
  <si>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</si>
  <si>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</si>
  <si>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</si>
  <si>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</si>
  <si>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</si>
  <si>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</si>
  <si>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</si>
  <si>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</si>
  <si>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</si>
  <si>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</si>
  <si>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</si>
  <si>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</si>
  <si>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</si>
  <si>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</si>
  <si>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</si>
  <si>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</si>
  <si>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</si>
  <si>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</si>
  <si>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</si>
  <si>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</si>
  <si>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</si>
  <si>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</si>
  <si>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</si>
  <si>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</si>
  <si>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</si>
  <si>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</si>
  <si>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</si>
  <si>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</si>
  <si>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</si>
  <si>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</si>
  <si>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</si>
  <si>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</si>
  <si>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</si>
  <si>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</si>
  <si>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</si>
  <si>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</si>
  <si>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</si>
  <si>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</si>
  <si>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</si>
  <si>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</si>
  <si>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</si>
  <si>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</si>
  <si>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</si>
  <si>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</si>
  <si>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</si>
  <si>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</si>
  <si>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</si>
  <si>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</si>
  <si>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</si>
  <si>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</si>
  <si>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</si>
  <si>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</si>
  <si>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</si>
  <si>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</si>
  <si>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</si>
  <si>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</si>
  <si>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</si>
  <si>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</si>
  <si>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</si>
  <si>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</si>
  <si>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</si>
  <si>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</si>
  <si>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</si>
  <si>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</si>
  <si>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</si>
  <si>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Mansour Hotel</t>
  </si>
  <si>
    <t>HMAN</t>
  </si>
  <si>
    <t>Total of  Insurance Sector</t>
  </si>
  <si>
    <t>Baghdad Soft Drinks</t>
  </si>
  <si>
    <t>IBSD</t>
  </si>
  <si>
    <t>ISX Trading Indices of Monday 13/7/2026</t>
  </si>
  <si>
    <t>Bulletin No (120)</t>
  </si>
  <si>
    <t>Monday 13/7/2026</t>
  </si>
  <si>
    <t>Iraq Stock Exchange not trading companies of Monday 13/7/2026</t>
  </si>
  <si>
    <t xml:space="preserve">OTC Platform Trading Bulletin No (120) </t>
  </si>
  <si>
    <t>Second Platform Market Bulletin No (120)</t>
  </si>
  <si>
    <t xml:space="preserve">Undisclosed Platform Companies Bulletin No (120) </t>
  </si>
  <si>
    <t xml:space="preserve">Regular Market Bulletin No (120) </t>
  </si>
  <si>
    <t>Trading Bulletin Bonds "Injaz Bonds / Second Edition"</t>
  </si>
  <si>
    <t>Bonds</t>
  </si>
  <si>
    <t xml:space="preserve">opening </t>
  </si>
  <si>
    <t>Total</t>
  </si>
  <si>
    <t>special orders</t>
  </si>
  <si>
    <t>Non Iraqis' Bulletin  Monday  July 13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</si>
  <si>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</si>
  <si>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</si>
  <si>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</si>
  <si>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</si>
  <si>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</si>
  <si>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</si>
  <si>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</si>
  <si>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</si>
  <si>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</si>
  <si>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</si>
  <si>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 xml:space="preserve">Commercial Bank of Iraq </t>
  </si>
  <si>
    <t xml:space="preserve">Asia cell </t>
  </si>
  <si>
    <t>Total Telecommunication sector</t>
  </si>
  <si>
    <t>Elaf Brokerage Company executed an intentional cross trade involving 4,500,000,000 shares of Al-Taif Islamic Bank, valued at 4,275,000,000 dinars, during the extended trading session (after 1:00 PM) in accordance with the procedures for executing large-volume transactions..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</si>
</sst>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30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0" fontId="83" fillId="60" borderId="131" xfId="3" applyFont="1" applyFill="1" applyBorder="1" applyAlignment="1">
      <alignment horizontal="center" vertical="center"/>
    </xf>
    <xf numFmtId="0" fontId="83" fillId="60" borderId="131" xfId="3" applyFont="1" applyFill="1" applyBorder="1" applyAlignment="1">
      <alignment horizontal="center" vertical="center" wrapText="1"/>
    </xf>
    <xf numFmtId="0" fontId="83" fillId="4" borderId="140" xfId="1" applyFont="1" applyFill="1" applyBorder="1" applyAlignment="1">
      <alignment horizontal="center" vertical="center" wrapText="1"/>
    </xf>
    <xf numFmtId="3" fontId="83" fillId="4" borderId="140" xfId="1" applyNumberFormat="1" applyFont="1" applyFill="1" applyBorder="1" applyAlignment="1">
      <alignment horizontal="center" vertical="center" wrapText="1"/>
    </xf>
    <xf numFmtId="3" fontId="83" fillId="4" borderId="141" xfId="1" applyNumberFormat="1" applyFont="1" applyFill="1" applyBorder="1" applyAlignment="1">
      <alignment horizontal="center" vertical="center" wrapText="1"/>
    </xf>
    <xf numFmtId="3" fontId="83" fillId="0" borderId="65" xfId="0" applyNumberFormat="1" applyFont="1" applyBorder="1" applyAlignment="1">
      <alignment horizontal="center" vertical="center"/>
    </xf>
    <xf numFmtId="3" fontId="77" fillId="0" borderId="65" xfId="0" applyNumberFormat="1" applyFont="1" applyBorder="1" applyAlignment="1">
      <alignment horizontal="center" vertical="center"/>
    </xf>
    <xf numFmtId="0" fontId="85" fillId="0" borderId="0" xfId="0" applyFont="1"/>
    <xf numFmtId="0" fontId="87" fillId="0" borderId="0" xfId="0" applyFont="1"/>
    <xf numFmtId="167" fontId="87" fillId="0" borderId="0" xfId="1500" applyNumberFormat="1" applyFont="1" applyBorder="1"/>
    <xf numFmtId="0" fontId="88" fillId="0" borderId="0" xfId="4" applyFont="1"/>
    <xf numFmtId="0" fontId="89" fillId="0" borderId="0" xfId="0" applyFont="1"/>
    <xf numFmtId="1" fontId="87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91" fillId="4" borderId="139" xfId="0" applyFont="1" applyFill="1" applyBorder="1" applyAlignment="1">
      <alignment vertical="center" wrapText="1"/>
    </xf>
    <xf numFmtId="0" fontId="89" fillId="60" borderId="139" xfId="0" applyFont="1" applyFill="1" applyBorder="1" applyAlignment="1">
      <alignment horizontal="center" vertical="center" wrapText="1"/>
    </xf>
    <xf numFmtId="1" fontId="91" fillId="4" borderId="139" xfId="1500" applyNumberFormat="1" applyFont="1" applyFill="1" applyBorder="1" applyAlignment="1">
      <alignment horizontal="center" vertical="center" wrapText="1"/>
    </xf>
    <xf numFmtId="167" fontId="91" fillId="60" borderId="139" xfId="1500" applyNumberFormat="1" applyFont="1" applyFill="1" applyBorder="1" applyAlignment="1">
      <alignment horizontal="center" vertical="center" wrapText="1"/>
    </xf>
    <xf numFmtId="0" fontId="89" fillId="0" borderId="65" xfId="5" applyFont="1" applyBorder="1" applyAlignment="1">
      <alignment vertical="center"/>
    </xf>
    <xf numFmtId="1" fontId="89" fillId="0" borderId="65" xfId="1500" applyNumberFormat="1" applyFont="1" applyBorder="1" applyAlignment="1">
      <alignment horizontal="center" vertical="center"/>
    </xf>
    <xf numFmtId="167" fontId="89" fillId="0" borderId="65" xfId="1500" applyNumberFormat="1" applyFont="1" applyBorder="1" applyAlignment="1">
      <alignment horizontal="center" vertical="center"/>
    </xf>
    <xf numFmtId="0" fontId="89" fillId="0" borderId="96" xfId="0" applyFont="1" applyBorder="1" applyAlignment="1">
      <alignment vertical="center"/>
    </xf>
    <xf numFmtId="0" fontId="79" fillId="0" borderId="123" xfId="0" applyFont="1" applyBorder="1"/>
    <xf numFmtId="0" fontId="89" fillId="0" borderId="0" xfId="0" applyFont="1" applyAlignment="1">
      <alignment horizontal="left" vertical="center"/>
    </xf>
    <xf numFmtId="1" fontId="89" fillId="0" borderId="0" xfId="1500" applyNumberFormat="1" applyFont="1" applyBorder="1" applyAlignment="1">
      <alignment horizontal="center" vertical="center"/>
    </xf>
    <xf numFmtId="167" fontId="89" fillId="0" borderId="0" xfId="1500" applyNumberFormat="1" applyFont="1" applyBorder="1" applyAlignment="1">
      <alignment vertical="center"/>
    </xf>
    <xf numFmtId="1" fontId="90" fillId="0" borderId="0" xfId="1500" applyNumberFormat="1" applyFont="1" applyAlignment="1">
      <alignment horizontal="center" vertical="center"/>
    </xf>
    <xf numFmtId="167" fontId="90" fillId="0" borderId="0" xfId="1500" applyNumberFormat="1" applyFont="1"/>
    <xf numFmtId="0" fontId="92" fillId="3" borderId="0" xfId="0" applyFont="1" applyFill="1" applyAlignment="1">
      <alignment vertical="center"/>
    </xf>
    <xf numFmtId="0" fontId="89" fillId="3" borderId="0" xfId="0" applyFont="1" applyFill="1" applyAlignment="1">
      <alignment vertical="center"/>
    </xf>
    <xf numFmtId="1" fontId="89" fillId="3" borderId="0" xfId="1500" applyNumberFormat="1" applyFont="1" applyFill="1" applyBorder="1" applyAlignment="1">
      <alignment horizontal="center" vertical="center"/>
    </xf>
    <xf numFmtId="167" fontId="90" fillId="3" borderId="0" xfId="1500" applyNumberFormat="1" applyFont="1" applyFill="1" applyBorder="1" applyAlignment="1">
      <alignment vertical="center"/>
    </xf>
    <xf numFmtId="167" fontId="90" fillId="0" borderId="0" xfId="1500" applyNumberFormat="1" applyFont="1" applyBorder="1" applyAlignment="1">
      <alignment vertical="center"/>
    </xf>
    <xf numFmtId="0" fontId="89" fillId="4" borderId="139" xfId="0" applyFont="1" applyFill="1" applyBorder="1" applyAlignment="1">
      <alignment vertical="center" wrapText="1"/>
    </xf>
    <xf numFmtId="1" fontId="89" fillId="4" borderId="139" xfId="1500" applyNumberFormat="1" applyFont="1" applyFill="1" applyBorder="1" applyAlignment="1">
      <alignment horizontal="center" vertical="center" wrapText="1"/>
    </xf>
    <xf numFmtId="167" fontId="89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9" fillId="0" borderId="65" xfId="1500" applyNumberFormat="1" applyFont="1" applyBorder="1" applyAlignment="1">
      <alignment vertical="center"/>
    </xf>
    <xf numFmtId="167" fontId="89" fillId="0" borderId="96" xfId="1500" applyNumberFormat="1" applyFont="1" applyBorder="1" applyAlignment="1">
      <alignment vertical="center"/>
    </xf>
    <xf numFmtId="167" fontId="79" fillId="0" borderId="123" xfId="1500" applyNumberFormat="1" applyFont="1" applyBorder="1"/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86" fillId="0" borderId="142" xfId="0" applyFont="1" applyBorder="1" applyAlignment="1">
      <alignment horizontal="center" vertical="center" wrapText="1"/>
    </xf>
    <xf numFmtId="0" fontId="86" fillId="0" borderId="143" xfId="0" applyFont="1" applyBorder="1" applyAlignment="1">
      <alignment horizontal="center" vertical="center" wrapText="1"/>
    </xf>
    <xf numFmtId="164" fontId="77" fillId="3" borderId="97" xfId="0" applyNumberFormat="1" applyFont="1" applyFill="1" applyBorder="1" applyAlignment="1">
      <alignment horizontal="left" vertical="top" wrapText="1"/>
    </xf>
    <xf numFmtId="164" fontId="77" fillId="3" borderId="123" xfId="0" applyNumberFormat="1" applyFont="1" applyFill="1" applyBorder="1" applyAlignment="1">
      <alignment horizontal="left" vertical="top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9" fillId="0" borderId="96" xfId="1500" applyNumberFormat="1" applyFont="1" applyBorder="1" applyAlignment="1">
      <alignment horizontal="center" vertical="center"/>
    </xf>
    <xf numFmtId="167" fontId="89" fillId="0" borderId="97" xfId="1500" applyNumberFormat="1" applyFont="1" applyBorder="1" applyAlignment="1">
      <alignment horizontal="center" vertical="center"/>
    </xf>
    <xf numFmtId="167" fontId="89" fillId="0" borderId="123" xfId="1500" applyNumberFormat="1" applyFont="1" applyBorder="1" applyAlignment="1">
      <alignment horizontal="center" vertical="center"/>
    </xf>
    <xf numFmtId="167" fontId="89" fillId="0" borderId="96" xfId="1500" applyNumberFormat="1" applyFont="1" applyBorder="1" applyAlignment="1">
      <alignment horizontal="left" vertical="center"/>
    </xf>
    <xf numFmtId="167" fontId="89" fillId="0" borderId="123" xfId="1500" applyNumberFormat="1" applyFont="1" applyBorder="1" applyAlignment="1">
      <alignment horizontal="left" vertical="center"/>
    </xf>
    <xf numFmtId="0" fontId="87" fillId="0" borderId="0" xfId="0" applyFont="1"/>
    <xf numFmtId="0" fontId="90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9" fillId="0" borderId="96" xfId="0" applyFont="1" applyBorder="1" applyAlignment="1">
      <alignment horizontal="center" vertical="center"/>
    </xf>
    <xf numFmtId="0" fontId="89" fillId="0" borderId="97" xfId="0" applyFont="1" applyBorder="1" applyAlignment="1">
      <alignment horizontal="center" vertical="center"/>
    </xf>
    <xf numFmtId="0" fontId="89" fillId="0" borderId="123" xfId="0" applyFont="1" applyBorder="1" applyAlignment="1">
      <alignment horizontal="center" vertical="center"/>
    </xf>
    <xf numFmtId="0" fontId="89" fillId="0" borderId="96" xfId="0" applyFont="1" applyBorder="1" applyAlignment="1">
      <alignment horizontal="left" vertical="center"/>
    </xf>
    <xf numFmtId="0" fontId="89" fillId="0" borderId="123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2" fillId="0" borderId="16" xfId="0" applyNumberFormat="1" applyFont="1" applyBorder="1" applyAlignment="1">
      <alignment horizontal="center" vertical="center"/>
    </xf>
    <xf numFmtId="0" fontId="84" fillId="0" borderId="96" xfId="0" applyFont="1" applyBorder="1" applyAlignment="1">
      <alignment horizontal="left" vertical="center"/>
    </xf>
    <xf numFmtId="0" fontId="84" fillId="0" borderId="123" xfId="0" applyFont="1" applyBorder="1" applyAlignment="1">
      <alignment horizontal="left" vertical="center"/>
    </xf>
    <xf numFmtId="0" fontId="83" fillId="0" borderId="96" xfId="0" applyFont="1" applyBorder="1" applyAlignment="1">
      <alignment horizontal="center" vertical="center"/>
    </xf>
    <xf numFmtId="0" fontId="83" fillId="0" borderId="97" xfId="0" applyFont="1" applyBorder="1" applyAlignment="1">
      <alignment horizontal="center" vertical="center"/>
    </xf>
    <xf numFmtId="0" fontId="83" fillId="0" borderId="123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1076326</xdr:colOff>
      <xdr:row>0</xdr:row>
      <xdr:rowOff>0</xdr:rowOff>
    </xdr:from>
    <xdr:to>
      <xdr:col>13</xdr:col>
      <xdr:colOff>2400302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06126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1276350</xdr:colOff>
      <xdr:row>21</xdr:row>
      <xdr:rowOff>380080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086B11-8C09-2611-9C5E-BA24458F1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5886450" cy="2342230"/>
        </a:xfrm>
        <a:prstGeom prst="rect">
          <a:avLst/>
        </a:prstGeom>
      </xdr:spPr>
    </xdr:pic>
    <xdr:clientData/>
  </xdr:twoCellAnchor>
  <xdr:twoCellAnchor editAs="oneCell">
    <xdr:from>
      <xdr:col>6</xdr:col>
      <xdr:colOff>1285875</xdr:colOff>
      <xdr:row>15</xdr:row>
      <xdr:rowOff>28575</xdr:rowOff>
    </xdr:from>
    <xdr:to>
      <xdr:col>13</xdr:col>
      <xdr:colOff>2457450</xdr:colOff>
      <xdr:row>21</xdr:row>
      <xdr:rowOff>371475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04ED26-1EBF-0729-B0E8-E91408767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19825" y="4819650"/>
          <a:ext cx="6067425" cy="233362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2457450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97DCED8-6018-B419-300C-9A7CCFBA3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1962150"/>
          <a:ext cx="34194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5</xdr:col>
      <xdr:colOff>1275521</xdr:colOff>
      <xdr:row>30</xdr:row>
      <xdr:rowOff>16566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BF235D-EFC9-780B-6F9B-E63076A4A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53609" cy="3163956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1408044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E6C34E-2487-4236-871F-498C1E85E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10" y="5888935"/>
          <a:ext cx="4986130" cy="31473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62</xdr:row>
      <xdr:rowOff>28256</xdr:rowOff>
    </xdr:from>
    <xdr:to>
      <xdr:col>13</xdr:col>
      <xdr:colOff>1522971</xdr:colOff>
      <xdr:row>62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46</xdr:row>
      <xdr:rowOff>23547</xdr:rowOff>
    </xdr:from>
    <xdr:to>
      <xdr:col>13</xdr:col>
      <xdr:colOff>1497013</xdr:colOff>
      <xdr:row>46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219076</xdr:colOff>
      <xdr:row>0</xdr:row>
      <xdr:rowOff>28578</xdr:rowOff>
    </xdr:from>
    <xdr:to>
      <xdr:col>10</xdr:col>
      <xdr:colOff>1087154</xdr:colOff>
      <xdr:row>2</xdr:row>
      <xdr:rowOff>388150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110B65-AD6D-41B4-A618-70FFDDA4E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01126" y="28578"/>
          <a:ext cx="868078" cy="8929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opLeftCell="A10" zoomScaleNormal="100" workbookViewId="0">
      <selection activeCell="G27" sqref="G2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6" t="s">
        <v>0</v>
      </c>
      <c r="C1" s="187"/>
      <c r="D1" s="188"/>
      <c r="E1" s="189"/>
      <c r="F1" s="190"/>
      <c r="G1" s="190"/>
      <c r="H1" s="190"/>
      <c r="I1" s="190"/>
      <c r="J1" s="190"/>
      <c r="K1" s="191"/>
      <c r="L1" s="19"/>
      <c r="M1" s="19"/>
      <c r="N1" s="19"/>
    </row>
    <row r="2" spans="2:16" ht="30" customHeight="1">
      <c r="B2" s="199" t="s">
        <v>310</v>
      </c>
      <c r="C2" s="200"/>
      <c r="D2" s="20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92" t="s">
        <v>309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5" t="s">
        <v>62</v>
      </c>
      <c r="C5" s="196"/>
      <c r="D5" s="197">
        <f>'Bullient '!M80+OTC!H10</f>
        <v>4905860640</v>
      </c>
      <c r="E5" s="198"/>
      <c r="F5" s="23"/>
      <c r="G5" s="195" t="s">
        <v>63</v>
      </c>
      <c r="H5" s="196"/>
      <c r="I5" s="197">
        <f>'Bullient '!N80+OTC!I10</f>
        <v>5335593233.1099997</v>
      </c>
      <c r="J5" s="198"/>
      <c r="K5" s="24"/>
      <c r="L5" s="195" t="s">
        <v>8</v>
      </c>
      <c r="M5" s="196"/>
      <c r="N5" s="25">
        <f>'Bullient '!L80+OTC!G10</f>
        <v>1490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2"/>
      <c r="L6" s="203"/>
      <c r="M6" s="204"/>
      <c r="N6" s="28"/>
    </row>
    <row r="7" spans="2:16" ht="24.95" customHeight="1">
      <c r="B7" s="205" t="s">
        <v>1</v>
      </c>
      <c r="C7" s="206"/>
      <c r="D7" s="207"/>
      <c r="E7" s="29">
        <v>982.89</v>
      </c>
      <c r="F7" s="30"/>
      <c r="G7" s="205" t="s">
        <v>5</v>
      </c>
      <c r="H7" s="206"/>
      <c r="I7" s="207"/>
      <c r="J7" s="29">
        <v>1254.95</v>
      </c>
      <c r="K7" s="170"/>
      <c r="L7" s="171"/>
      <c r="M7" s="172"/>
      <c r="N7" s="18"/>
    </row>
    <row r="8" spans="2:16" ht="24.95" customHeight="1">
      <c r="B8" s="205" t="s">
        <v>2</v>
      </c>
      <c r="C8" s="206"/>
      <c r="D8" s="207"/>
      <c r="E8" s="29">
        <v>1014.74</v>
      </c>
      <c r="F8" s="31"/>
      <c r="G8" s="205" t="s">
        <v>6</v>
      </c>
      <c r="H8" s="206"/>
      <c r="I8" s="207"/>
      <c r="J8" s="29">
        <v>1269.77</v>
      </c>
      <c r="K8" s="170"/>
      <c r="L8" s="171"/>
      <c r="M8" s="172"/>
      <c r="N8" s="18"/>
    </row>
    <row r="9" spans="2:16" ht="24.95" customHeight="1">
      <c r="B9" s="176" t="s">
        <v>3</v>
      </c>
      <c r="C9" s="177"/>
      <c r="D9" s="178"/>
      <c r="E9" s="125">
        <f>((E7/E8)-1)*100</f>
        <v>-3.1387350454303631</v>
      </c>
      <c r="F9" s="31"/>
      <c r="G9" s="176" t="s">
        <v>3</v>
      </c>
      <c r="H9" s="177"/>
      <c r="I9" s="178"/>
      <c r="J9" s="125">
        <f>((J7/J8)-1)*100</f>
        <v>-1.1671405057608775</v>
      </c>
      <c r="K9" s="170"/>
      <c r="L9" s="171"/>
      <c r="M9" s="172"/>
      <c r="N9" s="18"/>
    </row>
    <row r="10" spans="2:16" ht="24.95" customHeight="1">
      <c r="B10" s="176" t="s">
        <v>4</v>
      </c>
      <c r="C10" s="177"/>
      <c r="D10" s="178"/>
      <c r="E10" s="125">
        <f>E7-E8</f>
        <v>-31.850000000000023</v>
      </c>
      <c r="F10" s="21"/>
      <c r="G10" s="176" t="s">
        <v>4</v>
      </c>
      <c r="H10" s="177"/>
      <c r="I10" s="178"/>
      <c r="J10" s="125">
        <f>J7-J8</f>
        <v>-14.819999999999936</v>
      </c>
      <c r="K10" s="170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8"/>
      <c r="L11" s="171"/>
      <c r="M11" s="172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48</v>
      </c>
      <c r="I12" s="39" t="s">
        <v>64</v>
      </c>
      <c r="J12" s="38">
        <v>16</v>
      </c>
      <c r="K12" s="170"/>
      <c r="L12" s="171"/>
      <c r="M12" s="172"/>
      <c r="N12" s="18"/>
      <c r="O12" s="32"/>
      <c r="P12" s="1" t="s">
        <v>289</v>
      </c>
    </row>
    <row r="13" spans="2:16" ht="24.95" customHeight="1">
      <c r="B13" s="37" t="s">
        <v>68</v>
      </c>
      <c r="C13" s="38">
        <v>40</v>
      </c>
      <c r="D13" s="39" t="s">
        <v>64</v>
      </c>
      <c r="E13" s="38">
        <v>1</v>
      </c>
      <c r="F13" s="30"/>
      <c r="G13" s="173" t="s">
        <v>66</v>
      </c>
      <c r="H13" s="174"/>
      <c r="I13" s="175"/>
      <c r="J13" s="38">
        <v>9</v>
      </c>
      <c r="K13" s="170"/>
      <c r="L13" s="171"/>
      <c r="M13" s="172"/>
      <c r="N13" s="18"/>
      <c r="O13" s="32"/>
      <c r="P13" s="32"/>
    </row>
    <row r="14" spans="2:16" ht="24.95" customHeight="1">
      <c r="B14" s="176" t="s">
        <v>81</v>
      </c>
      <c r="C14" s="177" t="s">
        <v>10</v>
      </c>
      <c r="D14" s="178" t="s">
        <v>10</v>
      </c>
      <c r="E14" s="38">
        <v>7</v>
      </c>
      <c r="F14" s="21"/>
      <c r="G14" s="179" t="s">
        <v>67</v>
      </c>
      <c r="H14" s="180"/>
      <c r="I14" s="181"/>
      <c r="J14" s="38">
        <v>14</v>
      </c>
      <c r="K14" s="170"/>
      <c r="L14" s="171"/>
      <c r="M14" s="172"/>
      <c r="N14" s="26"/>
      <c r="O14" s="32"/>
      <c r="P14" s="32"/>
    </row>
    <row r="15" spans="2:16" ht="24.95" customHeight="1">
      <c r="B15" s="176" t="s">
        <v>65</v>
      </c>
      <c r="C15" s="177" t="s">
        <v>11</v>
      </c>
      <c r="D15" s="178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30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0.7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37.5" customHeight="1">
      <c r="A23" s="182" t="s">
        <v>321</v>
      </c>
      <c r="B23" s="183"/>
      <c r="C23" s="184" t="s">
        <v>336</v>
      </c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5"/>
      <c r="O23" s="32"/>
    </row>
    <row r="24" spans="1:15" ht="34.5" customHeight="1">
      <c r="A24" s="167" t="s">
        <v>12</v>
      </c>
      <c r="B24" s="168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</row>
  </sheetData>
  <mergeCells count="33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  <mergeCell ref="A23:B23"/>
    <mergeCell ref="C23:N23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60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311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157</v>
      </c>
      <c r="D6" s="77">
        <v>1.25</v>
      </c>
      <c r="E6" s="91">
        <v>5.93</v>
      </c>
      <c r="F6" s="80">
        <v>125000</v>
      </c>
      <c r="G6" s="42"/>
      <c r="H6" s="46" t="s">
        <v>288</v>
      </c>
      <c r="I6" s="77">
        <v>2.1800000000000002</v>
      </c>
      <c r="J6" s="92">
        <v>-9.92</v>
      </c>
      <c r="K6" s="80">
        <v>298239</v>
      </c>
      <c r="L6" s="1"/>
      <c r="M6" s="1"/>
    </row>
    <row r="7" spans="1:14" s="49" customFormat="1" ht="17.100000000000001" customHeight="1">
      <c r="A7" s="42"/>
      <c r="B7" s="42"/>
      <c r="C7" s="46" t="s">
        <v>193</v>
      </c>
      <c r="D7" s="77">
        <v>0.23</v>
      </c>
      <c r="E7" s="91">
        <v>4.55</v>
      </c>
      <c r="F7" s="80">
        <v>30253</v>
      </c>
      <c r="G7" s="42"/>
      <c r="H7" s="46" t="s">
        <v>233</v>
      </c>
      <c r="I7" s="77">
        <v>0.8</v>
      </c>
      <c r="J7" s="92">
        <v>-8.0500000000000007</v>
      </c>
      <c r="K7" s="80">
        <v>8486959</v>
      </c>
      <c r="L7" s="1"/>
    </row>
    <row r="8" spans="1:14" s="49" customFormat="1" ht="17.100000000000001" customHeight="1">
      <c r="A8" s="42"/>
      <c r="B8" s="42"/>
      <c r="C8" s="46" t="s">
        <v>270</v>
      </c>
      <c r="D8" s="77">
        <v>9</v>
      </c>
      <c r="E8" s="91">
        <v>3.45</v>
      </c>
      <c r="F8" s="80">
        <v>83858</v>
      </c>
      <c r="G8" s="42"/>
      <c r="H8" s="46" t="s">
        <v>151</v>
      </c>
      <c r="I8" s="77">
        <v>0.32</v>
      </c>
      <c r="J8" s="92">
        <v>-3.03</v>
      </c>
      <c r="K8" s="80">
        <v>50834468</v>
      </c>
    </row>
    <row r="9" spans="1:14" s="49" customFormat="1" ht="17.100000000000001" customHeight="1">
      <c r="A9" s="42"/>
      <c r="B9" s="42"/>
      <c r="C9" s="46" t="s">
        <v>132</v>
      </c>
      <c r="D9" s="77">
        <v>12.4</v>
      </c>
      <c r="E9" s="91">
        <v>3.33</v>
      </c>
      <c r="F9" s="98">
        <v>560000</v>
      </c>
      <c r="G9" s="42"/>
      <c r="H9" s="105" t="s">
        <v>86</v>
      </c>
      <c r="I9" s="99">
        <v>0.35</v>
      </c>
      <c r="J9" s="113">
        <v>-2.78</v>
      </c>
      <c r="K9" s="98">
        <v>236419</v>
      </c>
    </row>
    <row r="10" spans="1:14" s="49" customFormat="1" ht="17.100000000000001" customHeight="1">
      <c r="A10" s="42"/>
      <c r="B10" s="42"/>
      <c r="C10" s="46" t="s">
        <v>130</v>
      </c>
      <c r="D10" s="77">
        <v>3.76</v>
      </c>
      <c r="E10" s="91">
        <v>3.01</v>
      </c>
      <c r="F10" s="98">
        <v>24594099</v>
      </c>
      <c r="G10" s="42"/>
      <c r="H10" s="105" t="s">
        <v>35</v>
      </c>
      <c r="I10" s="99">
        <v>2.7</v>
      </c>
      <c r="J10" s="113">
        <v>-1.82</v>
      </c>
      <c r="K10" s="98">
        <v>1310361</v>
      </c>
    </row>
    <row r="11" spans="1:14" s="49" customFormat="1" ht="33" customHeight="1">
      <c r="A11" s="42"/>
      <c r="B11" s="42"/>
      <c r="C11" s="210" t="s">
        <v>61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95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208</v>
      </c>
      <c r="D15" s="77">
        <v>0.95</v>
      </c>
      <c r="E15" s="78">
        <v>0</v>
      </c>
      <c r="F15" s="80">
        <v>4511513905</v>
      </c>
      <c r="G15" s="1"/>
      <c r="H15" s="46" t="s">
        <v>208</v>
      </c>
      <c r="I15" s="77">
        <v>0.95</v>
      </c>
      <c r="J15" s="78">
        <v>0</v>
      </c>
      <c r="K15" s="80">
        <v>4285938209.75</v>
      </c>
    </row>
    <row r="16" spans="1:14" ht="17.100000000000001" customHeight="1">
      <c r="A16" s="42"/>
      <c r="B16" s="42"/>
      <c r="C16" s="46" t="s">
        <v>138</v>
      </c>
      <c r="D16" s="77">
        <v>0.22</v>
      </c>
      <c r="E16" s="78">
        <v>0</v>
      </c>
      <c r="F16" s="80">
        <v>52002271</v>
      </c>
      <c r="G16" s="1"/>
      <c r="H16" s="46" t="s">
        <v>307</v>
      </c>
      <c r="I16" s="77">
        <v>6</v>
      </c>
      <c r="J16" s="78">
        <v>-10.71</v>
      </c>
      <c r="K16" s="80">
        <v>275493627.13</v>
      </c>
    </row>
    <row r="17" spans="1:11" ht="17.100000000000001" customHeight="1">
      <c r="A17" s="42"/>
      <c r="B17" s="42"/>
      <c r="C17" s="46" t="s">
        <v>151</v>
      </c>
      <c r="D17" s="77">
        <v>0.32</v>
      </c>
      <c r="E17" s="78">
        <v>-3.03</v>
      </c>
      <c r="F17" s="80">
        <v>50834468</v>
      </c>
      <c r="G17" s="1"/>
      <c r="H17" s="46" t="s">
        <v>253</v>
      </c>
      <c r="I17" s="77">
        <v>16.2</v>
      </c>
      <c r="J17" s="78">
        <v>1.57</v>
      </c>
      <c r="K17" s="80">
        <v>185981956.03</v>
      </c>
    </row>
    <row r="18" spans="1:11" ht="17.100000000000001" customHeight="1">
      <c r="A18" s="42"/>
      <c r="B18" s="42"/>
      <c r="C18" s="46" t="s">
        <v>112</v>
      </c>
      <c r="D18" s="77">
        <v>0.64</v>
      </c>
      <c r="E18" s="78">
        <v>0</v>
      </c>
      <c r="F18" s="80">
        <v>46328684</v>
      </c>
      <c r="G18" s="1"/>
      <c r="H18" s="46" t="s">
        <v>180</v>
      </c>
      <c r="I18" s="77">
        <v>6.45</v>
      </c>
      <c r="J18" s="78">
        <v>-0.62</v>
      </c>
      <c r="K18" s="80">
        <v>161105292.91</v>
      </c>
    </row>
    <row r="19" spans="1:11" ht="16.5" customHeight="1">
      <c r="A19" s="42"/>
      <c r="B19" s="42"/>
      <c r="C19" s="46" t="s">
        <v>307</v>
      </c>
      <c r="D19" s="77">
        <v>6</v>
      </c>
      <c r="E19" s="78">
        <v>-10.71</v>
      </c>
      <c r="F19" s="80">
        <v>45572459</v>
      </c>
      <c r="G19" s="1"/>
      <c r="H19" s="46" t="s">
        <v>130</v>
      </c>
      <c r="I19" s="77">
        <v>3.76</v>
      </c>
      <c r="J19" s="78">
        <v>3.01</v>
      </c>
      <c r="K19" s="80">
        <v>94658169.060000002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4"/>
  <sheetViews>
    <sheetView tabSelected="1" topLeftCell="A55" zoomScale="130" zoomScaleNormal="130" workbookViewId="0">
      <selection activeCell="A4" sqref="A4:XFD1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2" t="s">
        <v>316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4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85" customHeight="1">
      <c r="A3" s="58"/>
      <c r="B3" s="215" t="s">
        <v>29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4" ht="14.85" customHeight="1">
      <c r="A4" s="58"/>
      <c r="B4" s="46" t="s">
        <v>220</v>
      </c>
      <c r="C4" s="59" t="s">
        <v>219</v>
      </c>
      <c r="D4" s="99">
        <v>0.31</v>
      </c>
      <c r="E4" s="99">
        <v>0.31</v>
      </c>
      <c r="F4" s="99">
        <v>0.31</v>
      </c>
      <c r="G4" s="99">
        <v>0.31</v>
      </c>
      <c r="H4" s="99">
        <v>0.31</v>
      </c>
      <c r="I4" s="99">
        <v>0.31</v>
      </c>
      <c r="J4" s="77">
        <v>0.31</v>
      </c>
      <c r="K4" s="100">
        <v>0</v>
      </c>
      <c r="L4" s="79">
        <v>3</v>
      </c>
      <c r="M4" s="80">
        <v>1407419</v>
      </c>
      <c r="N4" s="80">
        <v>436299.89</v>
      </c>
    </row>
    <row r="5" spans="1:14" ht="14.85" customHeight="1">
      <c r="A5" s="58"/>
      <c r="B5" s="46" t="s">
        <v>247</v>
      </c>
      <c r="C5" s="59" t="s">
        <v>248</v>
      </c>
      <c r="D5" s="99">
        <v>2.97</v>
      </c>
      <c r="E5" s="99">
        <v>2.99</v>
      </c>
      <c r="F5" s="99">
        <v>2.97</v>
      </c>
      <c r="G5" s="99">
        <v>2.98</v>
      </c>
      <c r="H5" s="99">
        <v>3</v>
      </c>
      <c r="I5" s="99">
        <v>2.98</v>
      </c>
      <c r="J5" s="77">
        <v>2.97</v>
      </c>
      <c r="K5" s="100">
        <v>0.34</v>
      </c>
      <c r="L5" s="79">
        <v>67</v>
      </c>
      <c r="M5" s="80">
        <v>15743668</v>
      </c>
      <c r="N5" s="80">
        <v>46891624.469999999</v>
      </c>
    </row>
    <row r="6" spans="1:14" ht="14.85" customHeight="1">
      <c r="A6" s="58"/>
      <c r="B6" s="46" t="s">
        <v>112</v>
      </c>
      <c r="C6" s="59" t="s">
        <v>113</v>
      </c>
      <c r="D6" s="99">
        <v>0.64</v>
      </c>
      <c r="E6" s="99">
        <v>0.65</v>
      </c>
      <c r="F6" s="99">
        <v>0.64</v>
      </c>
      <c r="G6" s="99">
        <v>0.64</v>
      </c>
      <c r="H6" s="99">
        <v>0.64</v>
      </c>
      <c r="I6" s="99">
        <v>0.64</v>
      </c>
      <c r="J6" s="77">
        <v>0.64</v>
      </c>
      <c r="K6" s="100">
        <v>0</v>
      </c>
      <c r="L6" s="79">
        <v>37</v>
      </c>
      <c r="M6" s="80">
        <v>46328684</v>
      </c>
      <c r="N6" s="80">
        <v>29781148.890000001</v>
      </c>
    </row>
    <row r="7" spans="1:14" ht="14.85" customHeight="1">
      <c r="A7" s="58"/>
      <c r="B7" s="46" t="s">
        <v>151</v>
      </c>
      <c r="C7" s="59" t="s">
        <v>152</v>
      </c>
      <c r="D7" s="99">
        <v>0.33</v>
      </c>
      <c r="E7" s="99">
        <v>0.33</v>
      </c>
      <c r="F7" s="99">
        <v>0.32</v>
      </c>
      <c r="G7" s="99">
        <v>0.32</v>
      </c>
      <c r="H7" s="99">
        <v>0.33</v>
      </c>
      <c r="I7" s="99">
        <v>0.32</v>
      </c>
      <c r="J7" s="77">
        <v>0.33</v>
      </c>
      <c r="K7" s="100">
        <v>-3.03</v>
      </c>
      <c r="L7" s="79">
        <v>18</v>
      </c>
      <c r="M7" s="80">
        <v>50834468</v>
      </c>
      <c r="N7" s="80">
        <v>16280374.439999999</v>
      </c>
    </row>
    <row r="8" spans="1:14" ht="14.85" customHeight="1">
      <c r="A8" s="58"/>
      <c r="B8" s="46" t="s">
        <v>203</v>
      </c>
      <c r="C8" s="59" t="s">
        <v>202</v>
      </c>
      <c r="D8" s="99">
        <v>0.3</v>
      </c>
      <c r="E8" s="99">
        <v>0.3</v>
      </c>
      <c r="F8" s="99">
        <v>0.3</v>
      </c>
      <c r="G8" s="99">
        <v>0.3</v>
      </c>
      <c r="H8" s="99">
        <v>0.3</v>
      </c>
      <c r="I8" s="99">
        <v>0.3</v>
      </c>
      <c r="J8" s="77">
        <v>0.3</v>
      </c>
      <c r="K8" s="100">
        <v>0</v>
      </c>
      <c r="L8" s="79">
        <v>6</v>
      </c>
      <c r="M8" s="80">
        <v>28000000</v>
      </c>
      <c r="N8" s="80">
        <v>8400000</v>
      </c>
    </row>
    <row r="9" spans="1:14" ht="14.85" customHeight="1">
      <c r="A9" s="58"/>
      <c r="B9" s="46" t="s">
        <v>188</v>
      </c>
      <c r="C9" s="59" t="s">
        <v>189</v>
      </c>
      <c r="D9" s="99">
        <v>1.07</v>
      </c>
      <c r="E9" s="99">
        <v>1.08</v>
      </c>
      <c r="F9" s="99">
        <v>1.05</v>
      </c>
      <c r="G9" s="99">
        <v>1.06</v>
      </c>
      <c r="H9" s="99">
        <v>1.07</v>
      </c>
      <c r="I9" s="99">
        <v>1.07</v>
      </c>
      <c r="J9" s="77">
        <v>1.07</v>
      </c>
      <c r="K9" s="100">
        <v>0</v>
      </c>
      <c r="L9" s="79">
        <v>18</v>
      </c>
      <c r="M9" s="80">
        <v>11887003</v>
      </c>
      <c r="N9" s="80">
        <v>12636290.09</v>
      </c>
    </row>
    <row r="10" spans="1:14" ht="14.85" customHeight="1">
      <c r="A10" s="58"/>
      <c r="B10" s="46" t="s">
        <v>134</v>
      </c>
      <c r="C10" s="59" t="s">
        <v>135</v>
      </c>
      <c r="D10" s="99">
        <v>0.08</v>
      </c>
      <c r="E10" s="99">
        <v>0.08</v>
      </c>
      <c r="F10" s="99">
        <v>0.08</v>
      </c>
      <c r="G10" s="99">
        <v>0.08</v>
      </c>
      <c r="H10" s="99">
        <v>0.08</v>
      </c>
      <c r="I10" s="99">
        <v>0.08</v>
      </c>
      <c r="J10" s="77">
        <v>0.08</v>
      </c>
      <c r="K10" s="100">
        <v>0</v>
      </c>
      <c r="L10" s="79">
        <v>1</v>
      </c>
      <c r="M10" s="80">
        <v>130000</v>
      </c>
      <c r="N10" s="80">
        <v>10400</v>
      </c>
    </row>
    <row r="11" spans="1:14" ht="14.85" customHeight="1">
      <c r="A11" s="58"/>
      <c r="B11" s="46" t="s">
        <v>222</v>
      </c>
      <c r="C11" s="59" t="s">
        <v>221</v>
      </c>
      <c r="D11" s="99">
        <v>0.13</v>
      </c>
      <c r="E11" s="99">
        <v>0.13</v>
      </c>
      <c r="F11" s="99">
        <v>0.13</v>
      </c>
      <c r="G11" s="99">
        <v>0.13</v>
      </c>
      <c r="H11" s="99">
        <v>0.13</v>
      </c>
      <c r="I11" s="99">
        <v>0.13</v>
      </c>
      <c r="J11" s="77">
        <v>0.13</v>
      </c>
      <c r="K11" s="100">
        <v>0</v>
      </c>
      <c r="L11" s="79">
        <v>3</v>
      </c>
      <c r="M11" s="80">
        <v>374482</v>
      </c>
      <c r="N11" s="80">
        <v>48682.66</v>
      </c>
    </row>
    <row r="12" spans="1:14" ht="14.85" customHeight="1">
      <c r="A12" s="58"/>
      <c r="B12" s="46" t="s">
        <v>231</v>
      </c>
      <c r="C12" s="59" t="s">
        <v>232</v>
      </c>
      <c r="D12" s="99">
        <v>1.9</v>
      </c>
      <c r="E12" s="99">
        <v>1.9</v>
      </c>
      <c r="F12" s="99">
        <v>1.88</v>
      </c>
      <c r="G12" s="99">
        <v>1.9</v>
      </c>
      <c r="H12" s="99">
        <v>1.9</v>
      </c>
      <c r="I12" s="99">
        <v>1.9</v>
      </c>
      <c r="J12" s="77">
        <v>1.9</v>
      </c>
      <c r="K12" s="100">
        <v>0</v>
      </c>
      <c r="L12" s="79">
        <v>62</v>
      </c>
      <c r="M12" s="80">
        <v>45104016</v>
      </c>
      <c r="N12" s="80">
        <v>85570929.640000001</v>
      </c>
    </row>
    <row r="13" spans="1:14" ht="14.85" customHeight="1">
      <c r="A13" s="58"/>
      <c r="B13" s="46" t="s">
        <v>245</v>
      </c>
      <c r="C13" s="59" t="s">
        <v>246</v>
      </c>
      <c r="D13" s="99">
        <v>4.04</v>
      </c>
      <c r="E13" s="99">
        <v>4.05</v>
      </c>
      <c r="F13" s="99">
        <v>4</v>
      </c>
      <c r="G13" s="99">
        <v>4.01</v>
      </c>
      <c r="H13" s="99">
        <v>4.03</v>
      </c>
      <c r="I13" s="99">
        <v>4</v>
      </c>
      <c r="J13" s="77">
        <v>4.04</v>
      </c>
      <c r="K13" s="100">
        <v>-0.99</v>
      </c>
      <c r="L13" s="79">
        <v>78</v>
      </c>
      <c r="M13" s="80">
        <v>20120164</v>
      </c>
      <c r="N13" s="80">
        <v>80693248.25</v>
      </c>
    </row>
    <row r="14" spans="1:14" ht="14.85" customHeight="1">
      <c r="A14" s="58"/>
      <c r="B14" s="46" t="s">
        <v>138</v>
      </c>
      <c r="C14" s="59" t="s">
        <v>139</v>
      </c>
      <c r="D14" s="99">
        <v>0.22</v>
      </c>
      <c r="E14" s="99">
        <v>0.22</v>
      </c>
      <c r="F14" s="99">
        <v>0.21</v>
      </c>
      <c r="G14" s="99">
        <v>0.22</v>
      </c>
      <c r="H14" s="99">
        <v>0.22</v>
      </c>
      <c r="I14" s="99">
        <v>0.22</v>
      </c>
      <c r="J14" s="77">
        <v>0.22</v>
      </c>
      <c r="K14" s="100">
        <v>0</v>
      </c>
      <c r="L14" s="79">
        <v>30</v>
      </c>
      <c r="M14" s="80">
        <v>52002271</v>
      </c>
      <c r="N14" s="80">
        <v>11439749.619999999</v>
      </c>
    </row>
    <row r="15" spans="1:14" ht="14.85" customHeight="1">
      <c r="A15" s="58"/>
      <c r="B15" s="46" t="s">
        <v>208</v>
      </c>
      <c r="C15" s="59" t="s">
        <v>209</v>
      </c>
      <c r="D15" s="99">
        <v>0.95</v>
      </c>
      <c r="E15" s="99">
        <v>0.95</v>
      </c>
      <c r="F15" s="99">
        <v>0.95</v>
      </c>
      <c r="G15" s="99">
        <v>0.95</v>
      </c>
      <c r="H15" s="99">
        <v>0.95</v>
      </c>
      <c r="I15" s="99">
        <v>0.95</v>
      </c>
      <c r="J15" s="77">
        <v>0.95</v>
      </c>
      <c r="K15" s="100">
        <v>0</v>
      </c>
      <c r="L15" s="79">
        <v>16</v>
      </c>
      <c r="M15" s="80">
        <v>4511513905</v>
      </c>
      <c r="N15" s="80">
        <v>4285938209.75</v>
      </c>
    </row>
    <row r="16" spans="1:14" ht="14.85" customHeight="1">
      <c r="A16" s="58"/>
      <c r="B16" s="46" t="s">
        <v>178</v>
      </c>
      <c r="C16" s="59" t="s">
        <v>179</v>
      </c>
      <c r="D16" s="99">
        <v>0.05</v>
      </c>
      <c r="E16" s="99">
        <v>0.05</v>
      </c>
      <c r="F16" s="99">
        <v>0.05</v>
      </c>
      <c r="G16" s="99">
        <v>0.05</v>
      </c>
      <c r="H16" s="99">
        <v>0.05</v>
      </c>
      <c r="I16" s="99">
        <v>0.05</v>
      </c>
      <c r="J16" s="77">
        <v>0.05</v>
      </c>
      <c r="K16" s="100">
        <v>0</v>
      </c>
      <c r="L16" s="79">
        <v>2</v>
      </c>
      <c r="M16" s="80">
        <v>212000</v>
      </c>
      <c r="N16" s="80">
        <v>10600</v>
      </c>
    </row>
    <row r="17" spans="1:14" ht="14.85" customHeight="1">
      <c r="A17" s="58"/>
      <c r="B17" s="46" t="s">
        <v>210</v>
      </c>
      <c r="C17" s="59" t="s">
        <v>144</v>
      </c>
      <c r="D17" s="99">
        <v>0.16</v>
      </c>
      <c r="E17" s="99">
        <v>0.16</v>
      </c>
      <c r="F17" s="99">
        <v>0.16</v>
      </c>
      <c r="G17" s="99">
        <v>0.16</v>
      </c>
      <c r="H17" s="99">
        <v>0.16</v>
      </c>
      <c r="I17" s="99">
        <v>0.16</v>
      </c>
      <c r="J17" s="77">
        <v>0.16</v>
      </c>
      <c r="K17" s="100">
        <v>0</v>
      </c>
      <c r="L17" s="79">
        <v>4</v>
      </c>
      <c r="M17" s="80">
        <v>35000</v>
      </c>
      <c r="N17" s="80">
        <v>5600</v>
      </c>
    </row>
    <row r="18" spans="1:14" ht="14.85" customHeight="1">
      <c r="A18" s="58"/>
      <c r="B18" s="218" t="s">
        <v>88</v>
      </c>
      <c r="C18" s="219"/>
      <c r="D18" s="220"/>
      <c r="E18" s="221"/>
      <c r="F18" s="221"/>
      <c r="G18" s="221"/>
      <c r="H18" s="221"/>
      <c r="I18" s="221"/>
      <c r="J18" s="221"/>
      <c r="K18" s="222"/>
      <c r="L18" s="60">
        <f>SUM(L4:L17)</f>
        <v>345</v>
      </c>
      <c r="M18" s="60">
        <f>SUM(M4:M17)</f>
        <v>4783693080</v>
      </c>
      <c r="N18" s="61">
        <f>SUM(N4:N17)</f>
        <v>4578143157.6999998</v>
      </c>
    </row>
    <row r="19" spans="1:14" ht="14.85" customHeight="1">
      <c r="A19" s="58"/>
      <c r="B19" s="215" t="s">
        <v>30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</row>
    <row r="20" spans="1:14" ht="14.85" customHeight="1">
      <c r="A20" s="58"/>
      <c r="B20" s="46" t="s">
        <v>253</v>
      </c>
      <c r="C20" s="59" t="s">
        <v>254</v>
      </c>
      <c r="D20" s="63">
        <v>15.95</v>
      </c>
      <c r="E20" s="77">
        <v>16.2</v>
      </c>
      <c r="F20" s="77">
        <v>15.62</v>
      </c>
      <c r="G20" s="77">
        <v>15.84</v>
      </c>
      <c r="H20" s="77">
        <v>16.010000000000002</v>
      </c>
      <c r="I20" s="77">
        <v>16.2</v>
      </c>
      <c r="J20" s="77">
        <v>15.95</v>
      </c>
      <c r="K20" s="78">
        <v>1.57</v>
      </c>
      <c r="L20" s="79">
        <v>292</v>
      </c>
      <c r="M20" s="80">
        <v>11737586</v>
      </c>
      <c r="N20" s="80">
        <v>185981956.03</v>
      </c>
    </row>
    <row r="21" spans="1:14" ht="14.85" customHeight="1">
      <c r="A21" s="58"/>
      <c r="B21" s="46" t="s">
        <v>186</v>
      </c>
      <c r="C21" s="59" t="s">
        <v>187</v>
      </c>
      <c r="D21" s="63">
        <v>3.87</v>
      </c>
      <c r="E21" s="77">
        <v>3.88</v>
      </c>
      <c r="F21" s="77">
        <v>3.82</v>
      </c>
      <c r="G21" s="77">
        <v>3.83</v>
      </c>
      <c r="H21" s="77">
        <v>3.84</v>
      </c>
      <c r="I21" s="77">
        <v>3.82</v>
      </c>
      <c r="J21" s="77">
        <v>3.87</v>
      </c>
      <c r="K21" s="78">
        <v>-1.29</v>
      </c>
      <c r="L21" s="79">
        <v>10</v>
      </c>
      <c r="M21" s="80">
        <v>97488</v>
      </c>
      <c r="N21" s="80">
        <v>373721.52</v>
      </c>
    </row>
    <row r="22" spans="1:14" ht="14.85" customHeight="1">
      <c r="A22" s="58"/>
      <c r="B22" s="218" t="s">
        <v>114</v>
      </c>
      <c r="C22" s="219"/>
      <c r="D22" s="220"/>
      <c r="E22" s="221"/>
      <c r="F22" s="221"/>
      <c r="G22" s="221"/>
      <c r="H22" s="221"/>
      <c r="I22" s="221"/>
      <c r="J22" s="221"/>
      <c r="K22" s="222"/>
      <c r="L22" s="62">
        <f>SUM(L20:L21)</f>
        <v>302</v>
      </c>
      <c r="M22" s="60">
        <f>SUM(M20:M21)</f>
        <v>11835074</v>
      </c>
      <c r="N22" s="48">
        <f>SUM(N20:N21)</f>
        <v>186355677.55000001</v>
      </c>
    </row>
    <row r="23" spans="1:14" ht="14.85" customHeight="1">
      <c r="A23" s="58"/>
      <c r="B23" s="215" t="s">
        <v>93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7"/>
    </row>
    <row r="24" spans="1:14" ht="14.85" customHeight="1">
      <c r="A24" s="58"/>
      <c r="B24" s="46" t="s">
        <v>233</v>
      </c>
      <c r="C24" s="59" t="s">
        <v>234</v>
      </c>
      <c r="D24" s="99">
        <v>0.87</v>
      </c>
      <c r="E24" s="99">
        <v>0.87</v>
      </c>
      <c r="F24" s="99">
        <v>0.8</v>
      </c>
      <c r="G24" s="99">
        <v>0.8</v>
      </c>
      <c r="H24" s="99">
        <v>0.87</v>
      </c>
      <c r="I24" s="99">
        <v>0.8</v>
      </c>
      <c r="J24" s="99">
        <v>0.87</v>
      </c>
      <c r="K24" s="100">
        <v>-8.0500000000000007</v>
      </c>
      <c r="L24" s="97">
        <v>6</v>
      </c>
      <c r="M24" s="98">
        <v>8486959</v>
      </c>
      <c r="N24" s="98">
        <v>6790766.8600000003</v>
      </c>
    </row>
    <row r="25" spans="1:14" ht="14.85" customHeight="1">
      <c r="A25" s="58"/>
      <c r="B25" s="218" t="s">
        <v>306</v>
      </c>
      <c r="C25" s="219"/>
      <c r="D25" s="220"/>
      <c r="E25" s="221"/>
      <c r="F25" s="221"/>
      <c r="G25" s="221"/>
      <c r="H25" s="221"/>
      <c r="I25" s="221"/>
      <c r="J25" s="221"/>
      <c r="K25" s="222"/>
      <c r="L25" s="65">
        <f>SUM(L24:L24)</f>
        <v>6</v>
      </c>
      <c r="M25" s="65">
        <f>SUM(M24:M24)</f>
        <v>8486959</v>
      </c>
      <c r="N25" s="65">
        <f>SUM(N24:N24)</f>
        <v>6790766.8600000003</v>
      </c>
    </row>
    <row r="26" spans="1:14" ht="14.85" customHeight="1">
      <c r="A26" s="58"/>
      <c r="B26" s="215" t="s">
        <v>82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7"/>
    </row>
    <row r="27" spans="1:14" ht="14.85" customHeight="1">
      <c r="A27" s="58"/>
      <c r="B27" s="46" t="s">
        <v>182</v>
      </c>
      <c r="C27" s="59" t="s">
        <v>183</v>
      </c>
      <c r="D27" s="77">
        <v>22</v>
      </c>
      <c r="E27" s="77">
        <v>22.15</v>
      </c>
      <c r="F27" s="77">
        <v>22</v>
      </c>
      <c r="G27" s="77">
        <v>22.04</v>
      </c>
      <c r="H27" s="77">
        <v>22.03</v>
      </c>
      <c r="I27" s="77">
        <v>22.15</v>
      </c>
      <c r="J27" s="77">
        <v>22</v>
      </c>
      <c r="K27" s="78">
        <v>0.68</v>
      </c>
      <c r="L27" s="79">
        <v>10</v>
      </c>
      <c r="M27" s="80">
        <v>210000</v>
      </c>
      <c r="N27" s="80">
        <v>4627500</v>
      </c>
    </row>
    <row r="28" spans="1:14" ht="14.85" customHeight="1">
      <c r="A28" s="58"/>
      <c r="B28" s="46" t="s">
        <v>130</v>
      </c>
      <c r="C28" s="59" t="s">
        <v>131</v>
      </c>
      <c r="D28" s="77">
        <v>3.71</v>
      </c>
      <c r="E28" s="77">
        <v>3.97</v>
      </c>
      <c r="F28" s="77">
        <v>3.7</v>
      </c>
      <c r="G28" s="77">
        <v>3.85</v>
      </c>
      <c r="H28" s="77">
        <v>3.65</v>
      </c>
      <c r="I28" s="77">
        <v>3.76</v>
      </c>
      <c r="J28" s="77">
        <v>3.65</v>
      </c>
      <c r="K28" s="78">
        <v>3.01</v>
      </c>
      <c r="L28" s="79">
        <v>130</v>
      </c>
      <c r="M28" s="80">
        <v>24594099</v>
      </c>
      <c r="N28" s="80">
        <v>94658169.060000002</v>
      </c>
    </row>
    <row r="29" spans="1:14" ht="14.85" customHeight="1">
      <c r="A29" s="58"/>
      <c r="B29" s="218" t="s">
        <v>89</v>
      </c>
      <c r="C29" s="219"/>
      <c r="D29" s="220"/>
      <c r="E29" s="221"/>
      <c r="F29" s="221"/>
      <c r="G29" s="221"/>
      <c r="H29" s="221"/>
      <c r="I29" s="221"/>
      <c r="J29" s="221"/>
      <c r="K29" s="222"/>
      <c r="L29" s="65">
        <f>SUM(L27:L28)</f>
        <v>140</v>
      </c>
      <c r="M29" s="65">
        <f>SUM(M27:M28)</f>
        <v>24804099</v>
      </c>
      <c r="N29" s="65">
        <f>SUM(N27:N28)</f>
        <v>99285669.060000002</v>
      </c>
    </row>
    <row r="30" spans="1:14" ht="14.85" customHeight="1">
      <c r="A30" s="58"/>
      <c r="B30" s="215" t="s">
        <v>83</v>
      </c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7"/>
    </row>
    <row r="31" spans="1:14" ht="14.85" customHeight="1">
      <c r="A31" s="58"/>
      <c r="B31" s="105" t="s">
        <v>307</v>
      </c>
      <c r="C31" s="106" t="s">
        <v>308</v>
      </c>
      <c r="D31" s="99">
        <v>6.32</v>
      </c>
      <c r="E31" s="99">
        <v>6.32</v>
      </c>
      <c r="F31" s="99">
        <v>5.95</v>
      </c>
      <c r="G31" s="99">
        <v>6.05</v>
      </c>
      <c r="H31" s="99">
        <v>6.71</v>
      </c>
      <c r="I31" s="99">
        <v>6</v>
      </c>
      <c r="J31" s="99">
        <v>6.72</v>
      </c>
      <c r="K31" s="100">
        <v>-10.71</v>
      </c>
      <c r="L31" s="97">
        <v>446</v>
      </c>
      <c r="M31" s="98">
        <v>45572459</v>
      </c>
      <c r="N31" s="98">
        <v>275493627.13</v>
      </c>
    </row>
    <row r="32" spans="1:14" ht="14.85" customHeight="1">
      <c r="A32" s="58"/>
      <c r="B32" s="105" t="s">
        <v>157</v>
      </c>
      <c r="C32" s="106" t="s">
        <v>158</v>
      </c>
      <c r="D32" s="99">
        <v>1.25</v>
      </c>
      <c r="E32" s="99">
        <v>1.25</v>
      </c>
      <c r="F32" s="99">
        <v>1.25</v>
      </c>
      <c r="G32" s="99">
        <v>1.25</v>
      </c>
      <c r="H32" s="99">
        <v>1.18</v>
      </c>
      <c r="I32" s="99">
        <v>1.25</v>
      </c>
      <c r="J32" s="99">
        <v>1.18</v>
      </c>
      <c r="K32" s="100">
        <v>5.93</v>
      </c>
      <c r="L32" s="97">
        <v>3</v>
      </c>
      <c r="M32" s="98">
        <v>125000</v>
      </c>
      <c r="N32" s="98">
        <v>156250</v>
      </c>
    </row>
    <row r="33" spans="1:14" ht="14.85" customHeight="1">
      <c r="A33" s="58"/>
      <c r="B33" s="105" t="s">
        <v>163</v>
      </c>
      <c r="C33" s="106" t="s">
        <v>164</v>
      </c>
      <c r="D33" s="99">
        <v>2.84</v>
      </c>
      <c r="E33" s="99">
        <v>2.84</v>
      </c>
      <c r="F33" s="99">
        <v>2.84</v>
      </c>
      <c r="G33" s="99">
        <v>2.84</v>
      </c>
      <c r="H33" s="99">
        <v>2.84</v>
      </c>
      <c r="I33" s="99">
        <v>2.84</v>
      </c>
      <c r="J33" s="99">
        <v>2.84</v>
      </c>
      <c r="K33" s="100">
        <v>0</v>
      </c>
      <c r="L33" s="97">
        <v>3</v>
      </c>
      <c r="M33" s="98">
        <v>2079</v>
      </c>
      <c r="N33" s="98">
        <v>5904.36</v>
      </c>
    </row>
    <row r="34" spans="1:14" ht="14.85" customHeight="1">
      <c r="A34" s="58"/>
      <c r="B34" s="105" t="s">
        <v>155</v>
      </c>
      <c r="C34" s="106" t="s">
        <v>156</v>
      </c>
      <c r="D34" s="99">
        <v>6.2</v>
      </c>
      <c r="E34" s="99">
        <v>6.45</v>
      </c>
      <c r="F34" s="99">
        <v>6.1</v>
      </c>
      <c r="G34" s="99">
        <v>6.2</v>
      </c>
      <c r="H34" s="99">
        <v>5.76</v>
      </c>
      <c r="I34" s="99">
        <v>6.18</v>
      </c>
      <c r="J34" s="99">
        <v>6.19</v>
      </c>
      <c r="K34" s="100">
        <v>-0.16</v>
      </c>
      <c r="L34" s="97">
        <v>22</v>
      </c>
      <c r="M34" s="98">
        <v>2027903</v>
      </c>
      <c r="N34" s="98">
        <v>12578996.939999999</v>
      </c>
    </row>
    <row r="35" spans="1:14" ht="14.85" customHeight="1">
      <c r="A35" s="58"/>
      <c r="B35" s="218" t="s">
        <v>90</v>
      </c>
      <c r="C35" s="219"/>
      <c r="D35" s="220"/>
      <c r="E35" s="221"/>
      <c r="F35" s="221"/>
      <c r="G35" s="221"/>
      <c r="H35" s="221"/>
      <c r="I35" s="221"/>
      <c r="J35" s="221"/>
      <c r="K35" s="222"/>
      <c r="L35" s="65">
        <f>SUM(L31:L34)</f>
        <v>474</v>
      </c>
      <c r="M35" s="65">
        <f>SUM(M31:M34)</f>
        <v>47727441</v>
      </c>
      <c r="N35" s="65">
        <f>SUM(N31:N34)</f>
        <v>288234778.43000001</v>
      </c>
    </row>
    <row r="36" spans="1:14" ht="14.85" customHeight="1">
      <c r="A36" s="58"/>
      <c r="B36" s="215" t="s">
        <v>31</v>
      </c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7"/>
    </row>
    <row r="37" spans="1:14" ht="14.85" customHeight="1">
      <c r="A37" s="58"/>
      <c r="B37" s="46" t="s">
        <v>132</v>
      </c>
      <c r="C37" s="59" t="s">
        <v>133</v>
      </c>
      <c r="D37" s="99">
        <v>12.3</v>
      </c>
      <c r="E37" s="99">
        <v>12.5</v>
      </c>
      <c r="F37" s="99">
        <v>12.3</v>
      </c>
      <c r="G37" s="99">
        <v>12.43</v>
      </c>
      <c r="H37" s="99">
        <v>12.04</v>
      </c>
      <c r="I37" s="99">
        <v>12.4</v>
      </c>
      <c r="J37" s="99">
        <v>12</v>
      </c>
      <c r="K37" s="100">
        <v>3.33</v>
      </c>
      <c r="L37" s="97">
        <v>10</v>
      </c>
      <c r="M37" s="98">
        <v>560000</v>
      </c>
      <c r="N37" s="98">
        <v>6960000</v>
      </c>
    </row>
    <row r="38" spans="1:14" ht="14.85" customHeight="1">
      <c r="A38" s="58"/>
      <c r="B38" s="46" t="s">
        <v>271</v>
      </c>
      <c r="C38" s="59" t="s">
        <v>272</v>
      </c>
      <c r="D38" s="99">
        <v>9</v>
      </c>
      <c r="E38" s="99">
        <v>9</v>
      </c>
      <c r="F38" s="99">
        <v>9</v>
      </c>
      <c r="G38" s="99">
        <v>9</v>
      </c>
      <c r="H38" s="99">
        <v>9</v>
      </c>
      <c r="I38" s="99">
        <v>9</v>
      </c>
      <c r="J38" s="99">
        <v>9</v>
      </c>
      <c r="K38" s="100">
        <v>0</v>
      </c>
      <c r="L38" s="97">
        <v>4</v>
      </c>
      <c r="M38" s="98">
        <v>208000</v>
      </c>
      <c r="N38" s="98">
        <v>1872000</v>
      </c>
    </row>
    <row r="39" spans="1:14" ht="14.85" customHeight="1">
      <c r="A39" s="58"/>
      <c r="B39" s="46" t="s">
        <v>304</v>
      </c>
      <c r="C39" s="59" t="s">
        <v>305</v>
      </c>
      <c r="D39" s="99">
        <v>64.5</v>
      </c>
      <c r="E39" s="99">
        <v>64.5</v>
      </c>
      <c r="F39" s="99">
        <v>64.5</v>
      </c>
      <c r="G39" s="99">
        <v>64.5</v>
      </c>
      <c r="H39" s="99">
        <v>65.23</v>
      </c>
      <c r="I39" s="99">
        <v>64.5</v>
      </c>
      <c r="J39" s="99">
        <v>65.400000000000006</v>
      </c>
      <c r="K39" s="100">
        <v>-1.38</v>
      </c>
      <c r="L39" s="97">
        <v>1</v>
      </c>
      <c r="M39" s="98">
        <v>2089</v>
      </c>
      <c r="N39" s="98">
        <v>134740.5</v>
      </c>
    </row>
    <row r="40" spans="1:14" ht="14.85" customHeight="1">
      <c r="A40" s="58"/>
      <c r="B40" s="46" t="s">
        <v>270</v>
      </c>
      <c r="C40" s="59" t="s">
        <v>269</v>
      </c>
      <c r="D40" s="99">
        <v>9</v>
      </c>
      <c r="E40" s="99">
        <v>9</v>
      </c>
      <c r="F40" s="99">
        <v>9</v>
      </c>
      <c r="G40" s="99">
        <v>9</v>
      </c>
      <c r="H40" s="99">
        <v>8.6999999999999993</v>
      </c>
      <c r="I40" s="99">
        <v>9</v>
      </c>
      <c r="J40" s="99">
        <v>8.6999999999999993</v>
      </c>
      <c r="K40" s="100">
        <v>3.45</v>
      </c>
      <c r="L40" s="97">
        <v>2</v>
      </c>
      <c r="M40" s="98">
        <v>83858</v>
      </c>
      <c r="N40" s="98">
        <v>754722</v>
      </c>
    </row>
    <row r="41" spans="1:14" ht="14.85" customHeight="1">
      <c r="A41" s="58"/>
      <c r="B41" s="218" t="s">
        <v>91</v>
      </c>
      <c r="C41" s="219"/>
      <c r="D41" s="220"/>
      <c r="E41" s="221"/>
      <c r="F41" s="221"/>
      <c r="G41" s="221"/>
      <c r="H41" s="221"/>
      <c r="I41" s="221"/>
      <c r="J41" s="221"/>
      <c r="K41" s="222"/>
      <c r="L41" s="64">
        <f>SUM(L37:L40)</f>
        <v>17</v>
      </c>
      <c r="M41" s="61">
        <f>SUM(M37:M40)</f>
        <v>853947</v>
      </c>
      <c r="N41" s="61">
        <f>SUM(N37:N40)</f>
        <v>9721462.5</v>
      </c>
    </row>
    <row r="42" spans="1:14" ht="14.85" customHeight="1">
      <c r="A42" s="58"/>
      <c r="B42" s="215" t="s">
        <v>84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7"/>
    </row>
    <row r="43" spans="1:14" ht="14.85" customHeight="1">
      <c r="A43" s="58"/>
      <c r="B43" s="46" t="s">
        <v>255</v>
      </c>
      <c r="C43" s="59" t="s">
        <v>256</v>
      </c>
      <c r="D43" s="99">
        <v>7.95</v>
      </c>
      <c r="E43" s="99">
        <v>8.15</v>
      </c>
      <c r="F43" s="99">
        <v>7.95</v>
      </c>
      <c r="G43" s="99">
        <v>7.98</v>
      </c>
      <c r="H43" s="99">
        <v>7.95</v>
      </c>
      <c r="I43" s="99">
        <v>8.15</v>
      </c>
      <c r="J43" s="99">
        <v>7.95</v>
      </c>
      <c r="K43" s="100">
        <v>2.52</v>
      </c>
      <c r="L43" s="97">
        <v>2</v>
      </c>
      <c r="M43" s="98">
        <v>10000</v>
      </c>
      <c r="N43" s="98">
        <v>79799.199999999997</v>
      </c>
    </row>
    <row r="44" spans="1:14" ht="14.85" customHeight="1">
      <c r="A44" s="58"/>
      <c r="B44" s="46" t="s">
        <v>86</v>
      </c>
      <c r="C44" s="59" t="s">
        <v>43</v>
      </c>
      <c r="D44" s="99">
        <v>0.35</v>
      </c>
      <c r="E44" s="99">
        <v>0.35</v>
      </c>
      <c r="F44" s="99">
        <v>0.35</v>
      </c>
      <c r="G44" s="99">
        <v>0.35</v>
      </c>
      <c r="H44" s="99">
        <v>0.36</v>
      </c>
      <c r="I44" s="99">
        <v>0.35</v>
      </c>
      <c r="J44" s="99">
        <v>0.36</v>
      </c>
      <c r="K44" s="100">
        <v>-2.78</v>
      </c>
      <c r="L44" s="97">
        <v>2</v>
      </c>
      <c r="M44" s="98">
        <v>236419</v>
      </c>
      <c r="N44" s="98">
        <v>82746.649999999994</v>
      </c>
    </row>
    <row r="45" spans="1:14" ht="14.85" customHeight="1">
      <c r="A45" s="58"/>
      <c r="B45" s="218" t="s">
        <v>175</v>
      </c>
      <c r="C45" s="219"/>
      <c r="D45" s="220"/>
      <c r="E45" s="221"/>
      <c r="F45" s="221"/>
      <c r="G45" s="221"/>
      <c r="H45" s="221"/>
      <c r="I45" s="221"/>
      <c r="J45" s="221"/>
      <c r="K45" s="222"/>
      <c r="L45" s="64">
        <f>SUM(L43:L44)</f>
        <v>4</v>
      </c>
      <c r="M45" s="61">
        <f>SUM(M43:M44)</f>
        <v>246419</v>
      </c>
      <c r="N45" s="61">
        <f>SUM(N43:N44)</f>
        <v>162545.84999999998</v>
      </c>
    </row>
    <row r="46" spans="1:14" s="52" customFormat="1" ht="14.85" customHeight="1">
      <c r="B46" s="66" t="s">
        <v>32</v>
      </c>
      <c r="C46" s="223"/>
      <c r="D46" s="224"/>
      <c r="E46" s="224"/>
      <c r="F46" s="224"/>
      <c r="G46" s="224"/>
      <c r="H46" s="224"/>
      <c r="I46" s="224"/>
      <c r="J46" s="224"/>
      <c r="K46" s="225"/>
      <c r="L46" s="67">
        <f>L45+L41+L35+L29+L22+L18+L25</f>
        <v>1288</v>
      </c>
      <c r="M46" s="67">
        <f>M45+M41+M35+M29+M22+M18+M25</f>
        <v>4877647019</v>
      </c>
      <c r="N46" s="67">
        <f>N45+N41+N35+N29+N22+N18+N25</f>
        <v>5168694057.9499998</v>
      </c>
    </row>
    <row r="47" spans="1:14" s="52" customFormat="1" ht="22.5" customHeight="1">
      <c r="A47" s="51"/>
      <c r="B47" s="212" t="s">
        <v>314</v>
      </c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4"/>
    </row>
    <row r="48" spans="1:14" s="52" customFormat="1" ht="48" customHeight="1">
      <c r="B48" s="53" t="s">
        <v>15</v>
      </c>
      <c r="C48" s="54" t="s">
        <v>20</v>
      </c>
      <c r="D48" s="54" t="s">
        <v>21</v>
      </c>
      <c r="E48" s="54" t="s">
        <v>22</v>
      </c>
      <c r="F48" s="54" t="s">
        <v>23</v>
      </c>
      <c r="G48" s="54" t="s">
        <v>24</v>
      </c>
      <c r="H48" s="54" t="s">
        <v>25</v>
      </c>
      <c r="I48" s="54" t="s">
        <v>19</v>
      </c>
      <c r="J48" s="54" t="s">
        <v>26</v>
      </c>
      <c r="K48" s="55" t="s">
        <v>27</v>
      </c>
      <c r="L48" s="56" t="s">
        <v>28</v>
      </c>
      <c r="M48" s="56" t="s">
        <v>18</v>
      </c>
      <c r="N48" s="57" t="s">
        <v>7</v>
      </c>
    </row>
    <row r="49" spans="1:14" s="52" customFormat="1" ht="12.95" customHeight="1">
      <c r="B49" s="215" t="s">
        <v>29</v>
      </c>
      <c r="C49" s="216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7"/>
    </row>
    <row r="50" spans="1:14" ht="12.95" customHeight="1">
      <c r="A50" s="58"/>
      <c r="B50" s="46" t="s">
        <v>193</v>
      </c>
      <c r="C50" s="59" t="s">
        <v>192</v>
      </c>
      <c r="D50" s="77">
        <v>0.23</v>
      </c>
      <c r="E50" s="99">
        <v>0.23</v>
      </c>
      <c r="F50" s="99">
        <v>0.23</v>
      </c>
      <c r="G50" s="99">
        <v>0.23</v>
      </c>
      <c r="H50" s="99">
        <v>0.2</v>
      </c>
      <c r="I50" s="99">
        <v>0.23</v>
      </c>
      <c r="J50" s="99">
        <v>0.22</v>
      </c>
      <c r="K50" s="100">
        <v>4.55</v>
      </c>
      <c r="L50" s="97">
        <v>2</v>
      </c>
      <c r="M50" s="98">
        <v>30253</v>
      </c>
      <c r="N50" s="98">
        <v>6958.19</v>
      </c>
    </row>
    <row r="51" spans="1:14" ht="12.95" customHeight="1">
      <c r="A51" s="58"/>
      <c r="B51" s="46" t="s">
        <v>169</v>
      </c>
      <c r="C51" s="59" t="s">
        <v>170</v>
      </c>
      <c r="D51" s="77">
        <v>0.56999999999999995</v>
      </c>
      <c r="E51" s="77">
        <v>0.56999999999999995</v>
      </c>
      <c r="F51" s="77">
        <v>0.56999999999999995</v>
      </c>
      <c r="G51" s="77">
        <v>0.56999999999999995</v>
      </c>
      <c r="H51" s="77">
        <v>0.57999999999999996</v>
      </c>
      <c r="I51" s="77">
        <v>0.56999999999999995</v>
      </c>
      <c r="J51" s="77">
        <v>0.57999999999999996</v>
      </c>
      <c r="K51" s="78">
        <v>-1.72</v>
      </c>
      <c r="L51" s="79">
        <v>1</v>
      </c>
      <c r="M51" s="80">
        <v>1000000</v>
      </c>
      <c r="N51" s="80">
        <v>570000</v>
      </c>
    </row>
    <row r="52" spans="1:14" ht="12.95" customHeight="1">
      <c r="A52" s="58"/>
      <c r="B52" s="218" t="s">
        <v>88</v>
      </c>
      <c r="C52" s="219"/>
      <c r="D52" s="220"/>
      <c r="E52" s="221"/>
      <c r="F52" s="221"/>
      <c r="G52" s="221"/>
      <c r="H52" s="221"/>
      <c r="I52" s="221"/>
      <c r="J52" s="221"/>
      <c r="K52" s="222"/>
      <c r="L52" s="65">
        <f>SUM(L50:L51)</f>
        <v>3</v>
      </c>
      <c r="M52" s="65">
        <f>SUM(M50:M51)</f>
        <v>1030253</v>
      </c>
      <c r="N52" s="65">
        <f>SUM(N50:N51)</f>
        <v>576958.18999999994</v>
      </c>
    </row>
    <row r="53" spans="1:14" ht="12.95" customHeight="1">
      <c r="A53" s="58"/>
      <c r="B53" s="215" t="s">
        <v>93</v>
      </c>
      <c r="C53" s="216"/>
      <c r="D53" s="216"/>
      <c r="E53" s="216"/>
      <c r="F53" s="216"/>
      <c r="G53" s="216"/>
      <c r="H53" s="216"/>
      <c r="I53" s="216"/>
      <c r="J53" s="216"/>
      <c r="K53" s="216"/>
      <c r="L53" s="216"/>
      <c r="M53" s="216"/>
      <c r="N53" s="217"/>
    </row>
    <row r="54" spans="1:14" ht="12.95" customHeight="1">
      <c r="A54" s="58"/>
      <c r="B54" s="46" t="s">
        <v>217</v>
      </c>
      <c r="C54" s="59" t="s">
        <v>218</v>
      </c>
      <c r="D54" s="99">
        <v>4.95</v>
      </c>
      <c r="E54" s="99">
        <v>4.95</v>
      </c>
      <c r="F54" s="99">
        <v>4.9000000000000004</v>
      </c>
      <c r="G54" s="99">
        <v>4.92</v>
      </c>
      <c r="H54" s="99">
        <v>4.9800000000000004</v>
      </c>
      <c r="I54" s="99">
        <v>4.9000000000000004</v>
      </c>
      <c r="J54" s="99">
        <v>4.9800000000000004</v>
      </c>
      <c r="K54" s="100">
        <v>-1.61</v>
      </c>
      <c r="L54" s="97">
        <v>3</v>
      </c>
      <c r="M54" s="98">
        <v>2316</v>
      </c>
      <c r="N54" s="98">
        <v>11398.3</v>
      </c>
    </row>
    <row r="55" spans="1:14" ht="12.95" customHeight="1">
      <c r="A55" s="58"/>
      <c r="B55" s="218" t="s">
        <v>306</v>
      </c>
      <c r="C55" s="219"/>
      <c r="D55" s="220"/>
      <c r="E55" s="221"/>
      <c r="F55" s="221"/>
      <c r="G55" s="221"/>
      <c r="H55" s="221"/>
      <c r="I55" s="221"/>
      <c r="J55" s="221"/>
      <c r="K55" s="222"/>
      <c r="L55" s="65">
        <f>SUM(L54)</f>
        <v>3</v>
      </c>
      <c r="M55" s="65">
        <f>SUM(M54)</f>
        <v>2316</v>
      </c>
      <c r="N55" s="65">
        <f>SUM(N54)</f>
        <v>11398.3</v>
      </c>
    </row>
    <row r="56" spans="1:14" ht="12.95" customHeight="1">
      <c r="A56" s="58"/>
      <c r="B56" s="215" t="s">
        <v>82</v>
      </c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7"/>
    </row>
    <row r="57" spans="1:14" ht="12.95" customHeight="1">
      <c r="A57" s="58"/>
      <c r="B57" s="46" t="s">
        <v>33</v>
      </c>
      <c r="C57" s="59" t="s">
        <v>34</v>
      </c>
      <c r="D57" s="82">
        <v>1.61</v>
      </c>
      <c r="E57" s="99">
        <v>1.61</v>
      </c>
      <c r="F57" s="99">
        <v>1.61</v>
      </c>
      <c r="G57" s="99">
        <v>1.61</v>
      </c>
      <c r="H57" s="99">
        <v>1.61</v>
      </c>
      <c r="I57" s="99">
        <v>1.61</v>
      </c>
      <c r="J57" s="99">
        <v>1.61</v>
      </c>
      <c r="K57" s="100">
        <v>0</v>
      </c>
      <c r="L57" s="97">
        <v>1</v>
      </c>
      <c r="M57" s="98">
        <v>15000</v>
      </c>
      <c r="N57" s="98">
        <v>24150</v>
      </c>
    </row>
    <row r="58" spans="1:14" ht="12.95" customHeight="1">
      <c r="A58" s="58"/>
      <c r="B58" s="218" t="s">
        <v>90</v>
      </c>
      <c r="C58" s="219"/>
      <c r="D58" s="220"/>
      <c r="E58" s="221"/>
      <c r="F58" s="221"/>
      <c r="G58" s="221"/>
      <c r="H58" s="221"/>
      <c r="I58" s="221"/>
      <c r="J58" s="221"/>
      <c r="K58" s="222"/>
      <c r="L58" s="65">
        <f>SUM(L57:L57)</f>
        <v>1</v>
      </c>
      <c r="M58" s="65">
        <f>SUM(M57:M57)</f>
        <v>15000</v>
      </c>
      <c r="N58" s="65">
        <f>SUM(N57:N57)</f>
        <v>24150</v>
      </c>
    </row>
    <row r="59" spans="1:14" ht="12.95" customHeight="1">
      <c r="A59" s="58"/>
      <c r="B59" s="215" t="s">
        <v>83</v>
      </c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7"/>
    </row>
    <row r="60" spans="1:14" ht="12.95" customHeight="1">
      <c r="A60" s="58"/>
      <c r="B60" s="46" t="s">
        <v>35</v>
      </c>
      <c r="C60" s="59" t="s">
        <v>36</v>
      </c>
      <c r="D60" s="82">
        <v>2.75</v>
      </c>
      <c r="E60" s="82">
        <v>2.75</v>
      </c>
      <c r="F60" s="82">
        <v>2.7</v>
      </c>
      <c r="G60" s="82">
        <v>2.7</v>
      </c>
      <c r="H60" s="82">
        <v>2.74</v>
      </c>
      <c r="I60" s="82">
        <v>2.7</v>
      </c>
      <c r="J60" s="82">
        <v>2.75</v>
      </c>
      <c r="K60" s="87">
        <v>-1.82</v>
      </c>
      <c r="L60" s="88">
        <v>13</v>
      </c>
      <c r="M60" s="89">
        <v>1310361</v>
      </c>
      <c r="N60" s="89">
        <v>3538492.75</v>
      </c>
    </row>
    <row r="61" spans="1:14" ht="12.95" customHeight="1">
      <c r="A61" s="58"/>
      <c r="B61" s="218" t="s">
        <v>90</v>
      </c>
      <c r="C61" s="219"/>
      <c r="D61" s="220"/>
      <c r="E61" s="221"/>
      <c r="F61" s="221"/>
      <c r="G61" s="221"/>
      <c r="H61" s="221"/>
      <c r="I61" s="221"/>
      <c r="J61" s="221"/>
      <c r="K61" s="222"/>
      <c r="L61" s="65">
        <f>SUM(L60:L60)</f>
        <v>13</v>
      </c>
      <c r="M61" s="65">
        <f>SUM(M60:M60)</f>
        <v>1310361</v>
      </c>
      <c r="N61" s="65">
        <f>SUM(N60:N60)</f>
        <v>3538492.75</v>
      </c>
    </row>
    <row r="62" spans="1:14" s="52" customFormat="1" ht="15" customHeight="1">
      <c r="B62" s="66" t="s">
        <v>119</v>
      </c>
      <c r="C62" s="223"/>
      <c r="D62" s="224"/>
      <c r="E62" s="224"/>
      <c r="F62" s="224"/>
      <c r="G62" s="224"/>
      <c r="H62" s="224"/>
      <c r="I62" s="224"/>
      <c r="J62" s="224"/>
      <c r="K62" s="225"/>
      <c r="L62" s="67">
        <f>L61++L52+L58+L55</f>
        <v>20</v>
      </c>
      <c r="M62" s="67">
        <f>M61++M52+M58+M55</f>
        <v>2357930</v>
      </c>
      <c r="N62" s="67">
        <f>N61++N52+N58+N55</f>
        <v>4150999.2399999998</v>
      </c>
    </row>
    <row r="63" spans="1:14" s="52" customFormat="1" ht="22.5" customHeight="1">
      <c r="A63" s="51"/>
      <c r="B63" s="212" t="s">
        <v>315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</row>
    <row r="64" spans="1:14" s="52" customFormat="1" ht="44.25" customHeight="1">
      <c r="B64" s="53" t="s">
        <v>15</v>
      </c>
      <c r="C64" s="54" t="s">
        <v>20</v>
      </c>
      <c r="D64" s="54" t="s">
        <v>21</v>
      </c>
      <c r="E64" s="54" t="s">
        <v>22</v>
      </c>
      <c r="F64" s="54" t="s">
        <v>23</v>
      </c>
      <c r="G64" s="54" t="s">
        <v>24</v>
      </c>
      <c r="H64" s="54" t="s">
        <v>25</v>
      </c>
      <c r="I64" s="54" t="s">
        <v>19</v>
      </c>
      <c r="J64" s="54" t="s">
        <v>26</v>
      </c>
      <c r="K64" s="55" t="s">
        <v>27</v>
      </c>
      <c r="L64" s="56" t="s">
        <v>28</v>
      </c>
      <c r="M64" s="56" t="s">
        <v>18</v>
      </c>
      <c r="N64" s="57" t="s">
        <v>7</v>
      </c>
    </row>
    <row r="65" spans="1:14" ht="15.75">
      <c r="A65" s="58"/>
      <c r="B65" s="215" t="s">
        <v>82</v>
      </c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7"/>
    </row>
    <row r="66" spans="1:14" ht="15.75">
      <c r="A66" s="58"/>
      <c r="B66" s="93" t="s">
        <v>184</v>
      </c>
      <c r="C66" s="94" t="s">
        <v>185</v>
      </c>
      <c r="D66" s="99">
        <v>1.46</v>
      </c>
      <c r="E66" s="99">
        <v>1.46</v>
      </c>
      <c r="F66" s="99">
        <v>1.46</v>
      </c>
      <c r="G66" s="99">
        <v>1.46</v>
      </c>
      <c r="H66" s="99">
        <v>1.46</v>
      </c>
      <c r="I66" s="99">
        <v>1.46</v>
      </c>
      <c r="J66" s="99">
        <v>1.46</v>
      </c>
      <c r="K66" s="100">
        <v>0</v>
      </c>
      <c r="L66" s="97">
        <v>1</v>
      </c>
      <c r="M66" s="98">
        <v>137108</v>
      </c>
      <c r="N66" s="98">
        <v>200177.68</v>
      </c>
    </row>
    <row r="67" spans="1:14" ht="15.75">
      <c r="A67" s="58"/>
      <c r="B67" s="93" t="s">
        <v>85</v>
      </c>
      <c r="C67" s="94" t="s">
        <v>42</v>
      </c>
      <c r="D67" s="99">
        <v>1.66</v>
      </c>
      <c r="E67" s="99">
        <v>1.66</v>
      </c>
      <c r="F67" s="99">
        <v>1.66</v>
      </c>
      <c r="G67" s="99">
        <v>1.66</v>
      </c>
      <c r="H67" s="99">
        <v>1.66</v>
      </c>
      <c r="I67" s="99">
        <v>1.66</v>
      </c>
      <c r="J67" s="99">
        <v>1.66</v>
      </c>
      <c r="K67" s="100">
        <v>0</v>
      </c>
      <c r="L67" s="97">
        <v>2</v>
      </c>
      <c r="M67" s="98">
        <v>4789</v>
      </c>
      <c r="N67" s="98">
        <v>7949.74</v>
      </c>
    </row>
    <row r="68" spans="1:14" ht="15.75">
      <c r="A68" s="58"/>
      <c r="B68" s="218" t="s">
        <v>90</v>
      </c>
      <c r="C68" s="219"/>
      <c r="D68" s="220"/>
      <c r="E68" s="221"/>
      <c r="F68" s="221"/>
      <c r="G68" s="221"/>
      <c r="H68" s="221"/>
      <c r="I68" s="221"/>
      <c r="J68" s="221"/>
      <c r="K68" s="222"/>
      <c r="L68" s="65">
        <f>SUM(L66:L67)</f>
        <v>3</v>
      </c>
      <c r="M68" s="65">
        <f>SUM(M66:M67)</f>
        <v>141897</v>
      </c>
      <c r="N68" s="65">
        <f>SUM(N66:N67)</f>
        <v>208127.41999999998</v>
      </c>
    </row>
    <row r="69" spans="1:14" ht="12.95" customHeight="1">
      <c r="A69" s="58"/>
      <c r="B69" s="215" t="s">
        <v>83</v>
      </c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7"/>
    </row>
    <row r="70" spans="1:14" ht="15.75">
      <c r="A70" s="58"/>
      <c r="B70" s="93" t="s">
        <v>288</v>
      </c>
      <c r="C70" s="94" t="s">
        <v>287</v>
      </c>
      <c r="D70" s="99">
        <v>2.2999999999999998</v>
      </c>
      <c r="E70" s="99">
        <v>2.2999999999999998</v>
      </c>
      <c r="F70" s="99">
        <v>2.1800000000000002</v>
      </c>
      <c r="G70" s="99">
        <v>2.19</v>
      </c>
      <c r="H70" s="99">
        <v>2.3199999999999998</v>
      </c>
      <c r="I70" s="99">
        <v>2.1800000000000002</v>
      </c>
      <c r="J70" s="99">
        <v>2.42</v>
      </c>
      <c r="K70" s="100">
        <v>-9.92</v>
      </c>
      <c r="L70" s="97">
        <v>6</v>
      </c>
      <c r="M70" s="98">
        <v>298239</v>
      </c>
      <c r="N70" s="98">
        <v>653761.02</v>
      </c>
    </row>
    <row r="71" spans="1:14" ht="15.75">
      <c r="A71" s="58"/>
      <c r="B71" s="93" t="s">
        <v>38</v>
      </c>
      <c r="C71" s="94" t="s">
        <v>39</v>
      </c>
      <c r="D71" s="99">
        <v>1.29</v>
      </c>
      <c r="E71" s="99">
        <v>1.29</v>
      </c>
      <c r="F71" s="99">
        <v>1.29</v>
      </c>
      <c r="G71" s="99">
        <v>1.29</v>
      </c>
      <c r="H71" s="99">
        <v>1.29</v>
      </c>
      <c r="I71" s="99">
        <v>1.29</v>
      </c>
      <c r="J71" s="99">
        <v>1.29</v>
      </c>
      <c r="K71" s="100">
        <v>0</v>
      </c>
      <c r="L71" s="97">
        <v>1</v>
      </c>
      <c r="M71" s="98">
        <v>103342</v>
      </c>
      <c r="N71" s="98">
        <v>133311.18</v>
      </c>
    </row>
    <row r="72" spans="1:14" ht="12.95" customHeight="1">
      <c r="A72" s="58"/>
      <c r="B72" s="218" t="s">
        <v>90</v>
      </c>
      <c r="C72" s="219"/>
      <c r="D72" s="220"/>
      <c r="E72" s="221"/>
      <c r="F72" s="221"/>
      <c r="G72" s="221"/>
      <c r="H72" s="221"/>
      <c r="I72" s="221"/>
      <c r="J72" s="221"/>
      <c r="K72" s="222"/>
      <c r="L72" s="65">
        <f>SUM(L70:L71)</f>
        <v>7</v>
      </c>
      <c r="M72" s="65">
        <f>SUM(M70:M71)</f>
        <v>401581</v>
      </c>
      <c r="N72" s="65">
        <f>SUM(N70:N71)</f>
        <v>787072.2</v>
      </c>
    </row>
    <row r="73" spans="1:14" ht="12.95" customHeight="1">
      <c r="A73" s="58"/>
      <c r="B73" s="215" t="s">
        <v>31</v>
      </c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7"/>
    </row>
    <row r="74" spans="1:14" ht="12.95" customHeight="1">
      <c r="A74" s="58"/>
      <c r="B74" s="93" t="s">
        <v>215</v>
      </c>
      <c r="C74" s="94" t="s">
        <v>216</v>
      </c>
      <c r="D74" s="99">
        <v>18.84</v>
      </c>
      <c r="E74" s="99">
        <v>18.84</v>
      </c>
      <c r="F74" s="99">
        <v>18.57</v>
      </c>
      <c r="G74" s="99">
        <v>18.8</v>
      </c>
      <c r="H74" s="99">
        <v>18.88</v>
      </c>
      <c r="I74" s="99">
        <v>18.57</v>
      </c>
      <c r="J74" s="99">
        <v>18.84</v>
      </c>
      <c r="K74" s="100">
        <v>-1.43</v>
      </c>
      <c r="L74" s="97">
        <v>4</v>
      </c>
      <c r="M74" s="98">
        <v>31797</v>
      </c>
      <c r="N74" s="98">
        <v>597783.39</v>
      </c>
    </row>
    <row r="75" spans="1:14" ht="12.95" customHeight="1">
      <c r="A75" s="58"/>
      <c r="B75" s="218" t="s">
        <v>91</v>
      </c>
      <c r="C75" s="219"/>
      <c r="D75" s="220"/>
      <c r="E75" s="221"/>
      <c r="F75" s="221"/>
      <c r="G75" s="221"/>
      <c r="H75" s="221"/>
      <c r="I75" s="221"/>
      <c r="J75" s="221"/>
      <c r="K75" s="222"/>
      <c r="L75" s="65">
        <f>SUM(L74)</f>
        <v>4</v>
      </c>
      <c r="M75" s="65">
        <f>SUM(M74)</f>
        <v>31797</v>
      </c>
      <c r="N75" s="65">
        <f>SUM(N74)</f>
        <v>597783.39</v>
      </c>
    </row>
    <row r="76" spans="1:14" ht="12.95" customHeight="1">
      <c r="A76" s="58"/>
      <c r="B76" s="215" t="s">
        <v>84</v>
      </c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7"/>
    </row>
    <row r="77" spans="1:14" ht="12.95" customHeight="1">
      <c r="A77" s="58"/>
      <c r="B77" s="46" t="s">
        <v>180</v>
      </c>
      <c r="C77" s="59" t="s">
        <v>181</v>
      </c>
      <c r="D77" s="63">
        <v>6.5</v>
      </c>
      <c r="E77" s="77">
        <v>6.54</v>
      </c>
      <c r="F77" s="77">
        <v>6.35</v>
      </c>
      <c r="G77" s="77">
        <v>6.46</v>
      </c>
      <c r="H77" s="77">
        <v>6.49</v>
      </c>
      <c r="I77" s="77">
        <v>6.45</v>
      </c>
      <c r="J77" s="77">
        <v>6.49</v>
      </c>
      <c r="K77" s="100">
        <v>-0.62</v>
      </c>
      <c r="L77" s="79">
        <v>162</v>
      </c>
      <c r="M77" s="80">
        <v>24940416</v>
      </c>
      <c r="N77" s="80">
        <v>161105292.91</v>
      </c>
    </row>
    <row r="78" spans="1:14" ht="12.95" customHeight="1">
      <c r="A78" s="58"/>
      <c r="B78" s="218" t="s">
        <v>175</v>
      </c>
      <c r="C78" s="219"/>
      <c r="D78" s="220"/>
      <c r="E78" s="221"/>
      <c r="F78" s="221"/>
      <c r="G78" s="221"/>
      <c r="H78" s="221"/>
      <c r="I78" s="221"/>
      <c r="J78" s="221"/>
      <c r="K78" s="222"/>
      <c r="L78" s="64">
        <f>L77</f>
        <v>162</v>
      </c>
      <c r="M78" s="64">
        <f t="shared" ref="M78:N78" si="0">M77</f>
        <v>24940416</v>
      </c>
      <c r="N78" s="80">
        <f t="shared" si="0"/>
        <v>161105292.91</v>
      </c>
    </row>
    <row r="79" spans="1:14" s="52" customFormat="1" ht="12.95" customHeight="1">
      <c r="B79" s="66" t="s">
        <v>70</v>
      </c>
      <c r="C79" s="223"/>
      <c r="D79" s="224"/>
      <c r="E79" s="224"/>
      <c r="F79" s="224"/>
      <c r="G79" s="224"/>
      <c r="H79" s="224"/>
      <c r="I79" s="224"/>
      <c r="J79" s="224"/>
      <c r="K79" s="225"/>
      <c r="L79" s="67">
        <f>L78+L72+L68+L75</f>
        <v>176</v>
      </c>
      <c r="M79" s="67">
        <f>M78+M72+M68+M75</f>
        <v>25515691</v>
      </c>
      <c r="N79" s="67">
        <f>N78+N72+N68+N75</f>
        <v>162698275.91999996</v>
      </c>
    </row>
    <row r="80" spans="1:14" s="52" customFormat="1" ht="12.95" customHeight="1">
      <c r="B80" s="66" t="s">
        <v>40</v>
      </c>
      <c r="C80" s="223"/>
      <c r="D80" s="224"/>
      <c r="E80" s="224"/>
      <c r="F80" s="224"/>
      <c r="G80" s="224"/>
      <c r="H80" s="224"/>
      <c r="I80" s="224"/>
      <c r="J80" s="224"/>
      <c r="K80" s="225"/>
      <c r="L80" s="67">
        <f>L79+L62+L46</f>
        <v>1484</v>
      </c>
      <c r="M80" s="67">
        <f>M79+M62+M46</f>
        <v>4905520640</v>
      </c>
      <c r="N80" s="67">
        <f>N79+N62+N46</f>
        <v>5335543333.1099997</v>
      </c>
    </row>
    <row r="81" spans="1:14" ht="12.95" customHeight="1">
      <c r="A81" s="58"/>
      <c r="N81" s="71"/>
    </row>
    <row r="82" spans="1:14" s="52" customFormat="1" ht="18.75" customHeight="1">
      <c r="B82" s="58"/>
      <c r="C82" s="68"/>
      <c r="D82" s="58"/>
      <c r="E82" s="58"/>
      <c r="F82" s="58"/>
      <c r="G82" s="58"/>
      <c r="H82" s="58"/>
      <c r="I82" s="58"/>
      <c r="J82" s="69"/>
      <c r="K82" s="70"/>
      <c r="L82" s="71"/>
      <c r="M82" s="71"/>
      <c r="N82" s="72"/>
    </row>
    <row r="83" spans="1:14" s="52" customFormat="1" ht="18.75" customHeight="1">
      <c r="B83" s="58"/>
      <c r="C83" s="68"/>
      <c r="D83" s="58"/>
      <c r="E83" s="58"/>
      <c r="F83" s="58"/>
      <c r="G83" s="58"/>
      <c r="H83" s="58"/>
      <c r="I83" s="58"/>
      <c r="J83" s="69"/>
      <c r="K83" s="70"/>
      <c r="L83" s="71"/>
      <c r="M83" s="71"/>
      <c r="N83" s="72"/>
    </row>
    <row r="84" spans="1:14" ht="12.95" customHeight="1">
      <c r="A84" s="58"/>
    </row>
  </sheetData>
  <mergeCells count="52">
    <mergeCell ref="B53:N53"/>
    <mergeCell ref="B55:C55"/>
    <mergeCell ref="D55:K55"/>
    <mergeCell ref="C80:K80"/>
    <mergeCell ref="B63:N63"/>
    <mergeCell ref="C79:K79"/>
    <mergeCell ref="B69:N69"/>
    <mergeCell ref="B72:C72"/>
    <mergeCell ref="D72:K72"/>
    <mergeCell ref="B76:N76"/>
    <mergeCell ref="B78:C78"/>
    <mergeCell ref="D78:K78"/>
    <mergeCell ref="B65:N65"/>
    <mergeCell ref="B68:C68"/>
    <mergeCell ref="D68:K68"/>
    <mergeCell ref="B73:N73"/>
    <mergeCell ref="B75:C75"/>
    <mergeCell ref="D75:K75"/>
    <mergeCell ref="C62:K62"/>
    <mergeCell ref="B61:C61"/>
    <mergeCell ref="D61:K61"/>
    <mergeCell ref="B59:N59"/>
    <mergeCell ref="B56:N56"/>
    <mergeCell ref="B58:C58"/>
    <mergeCell ref="D58:K58"/>
    <mergeCell ref="B1:N1"/>
    <mergeCell ref="B3:N3"/>
    <mergeCell ref="B18:C18"/>
    <mergeCell ref="D18:K18"/>
    <mergeCell ref="B19:N19"/>
    <mergeCell ref="B22:C22"/>
    <mergeCell ref="D22:K22"/>
    <mergeCell ref="B26:N26"/>
    <mergeCell ref="B29:C29"/>
    <mergeCell ref="D29:K29"/>
    <mergeCell ref="B23:N23"/>
    <mergeCell ref="B25:C25"/>
    <mergeCell ref="D25:K25"/>
    <mergeCell ref="B47:N47"/>
    <mergeCell ref="B49:N49"/>
    <mergeCell ref="B52:C52"/>
    <mergeCell ref="D52:K52"/>
    <mergeCell ref="B30:N30"/>
    <mergeCell ref="D35:K35"/>
    <mergeCell ref="B35:C35"/>
    <mergeCell ref="C46:K46"/>
    <mergeCell ref="B36:N36"/>
    <mergeCell ref="D41:K41"/>
    <mergeCell ref="B41:C41"/>
    <mergeCell ref="B42:N42"/>
    <mergeCell ref="B45:C45"/>
    <mergeCell ref="D45:K4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6"/>
  <sheetViews>
    <sheetView topLeftCell="A40" zoomScale="130" zoomScaleNormal="130" workbookViewId="0">
      <selection activeCell="A3" sqref="A3:D2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9" t="s">
        <v>312</v>
      </c>
      <c r="B1" s="229"/>
      <c r="C1" s="229"/>
      <c r="D1" s="229"/>
    </row>
    <row r="2" spans="1:4" ht="15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95" customHeight="1">
      <c r="A3" s="230" t="s">
        <v>29</v>
      </c>
      <c r="B3" s="231"/>
      <c r="C3" s="231"/>
      <c r="D3" s="232"/>
    </row>
    <row r="4" spans="1:4" ht="12.95" customHeight="1">
      <c r="A4" s="46" t="s">
        <v>263</v>
      </c>
      <c r="B4" s="59" t="s">
        <v>264</v>
      </c>
      <c r="C4" s="99">
        <v>0.23</v>
      </c>
      <c r="D4" s="99">
        <v>0.23</v>
      </c>
    </row>
    <row r="5" spans="1:4" ht="12.95" customHeight="1">
      <c r="A5" s="46" t="s">
        <v>211</v>
      </c>
      <c r="B5" s="59" t="s">
        <v>212</v>
      </c>
      <c r="C5" s="99">
        <v>1.1000000000000001</v>
      </c>
      <c r="D5" s="99">
        <v>1.1000000000000001</v>
      </c>
    </row>
    <row r="6" spans="1:4" ht="12.95" customHeight="1">
      <c r="A6" s="46" t="s">
        <v>161</v>
      </c>
      <c r="B6" s="59" t="s">
        <v>162</v>
      </c>
      <c r="C6" s="99">
        <v>0.28000000000000003</v>
      </c>
      <c r="D6" s="99">
        <v>0.28000000000000003</v>
      </c>
    </row>
    <row r="7" spans="1:4" ht="12.95" customHeight="1">
      <c r="A7" s="46" t="s">
        <v>159</v>
      </c>
      <c r="B7" s="59" t="s">
        <v>160</v>
      </c>
      <c r="C7" s="99">
        <v>0.95</v>
      </c>
      <c r="D7" s="99">
        <v>0.95</v>
      </c>
    </row>
    <row r="8" spans="1:4" ht="12.95" customHeight="1">
      <c r="A8" s="46" t="s">
        <v>149</v>
      </c>
      <c r="B8" s="59" t="s">
        <v>150</v>
      </c>
      <c r="C8" s="47">
        <v>2.2000000000000002</v>
      </c>
      <c r="D8" s="47">
        <v>2.2000000000000002</v>
      </c>
    </row>
    <row r="9" spans="1:4" ht="12.95" customHeight="1">
      <c r="A9" s="233" t="s">
        <v>93</v>
      </c>
      <c r="B9" s="234"/>
      <c r="C9" s="234"/>
      <c r="D9" s="235"/>
    </row>
    <row r="10" spans="1:4" ht="12.95" customHeight="1">
      <c r="A10" s="46" t="s">
        <v>259</v>
      </c>
      <c r="B10" s="59" t="s">
        <v>260</v>
      </c>
      <c r="C10" s="99">
        <v>0.75</v>
      </c>
      <c r="D10" s="99">
        <v>0.75</v>
      </c>
    </row>
    <row r="11" spans="1:4" ht="12.95" customHeight="1">
      <c r="A11" s="46" t="s">
        <v>173</v>
      </c>
      <c r="B11" s="59" t="s">
        <v>174</v>
      </c>
      <c r="C11" s="77">
        <v>0.44</v>
      </c>
      <c r="D11" s="77">
        <v>0.44</v>
      </c>
    </row>
    <row r="12" spans="1:4" ht="12.95" customHeight="1">
      <c r="A12" s="233" t="s">
        <v>82</v>
      </c>
      <c r="B12" s="234"/>
      <c r="C12" s="234"/>
      <c r="D12" s="235"/>
    </row>
    <row r="13" spans="1:4" ht="12.95" customHeight="1">
      <c r="A13" s="46" t="s">
        <v>95</v>
      </c>
      <c r="B13" s="59" t="s">
        <v>94</v>
      </c>
      <c r="C13" s="77">
        <v>7.11</v>
      </c>
      <c r="D13" s="99">
        <v>7.11</v>
      </c>
    </row>
    <row r="14" spans="1:4" ht="12.95" customHeight="1">
      <c r="A14" s="46" t="s">
        <v>165</v>
      </c>
      <c r="B14" s="59" t="s">
        <v>166</v>
      </c>
      <c r="C14" s="77">
        <v>4.46</v>
      </c>
      <c r="D14" s="77">
        <v>4.46</v>
      </c>
    </row>
    <row r="15" spans="1:4" ht="12.95" customHeight="1">
      <c r="A15" s="46" t="s">
        <v>153</v>
      </c>
      <c r="B15" s="59" t="s">
        <v>154</v>
      </c>
      <c r="C15" s="77">
        <v>0.65</v>
      </c>
      <c r="D15" s="77">
        <v>0.65</v>
      </c>
    </row>
    <row r="16" spans="1:4" ht="12.95" customHeight="1">
      <c r="A16" s="233" t="s">
        <v>83</v>
      </c>
      <c r="B16" s="234"/>
      <c r="C16" s="234"/>
      <c r="D16" s="235"/>
    </row>
    <row r="17" spans="1:4" ht="12.95" customHeight="1">
      <c r="A17" s="46" t="s">
        <v>286</v>
      </c>
      <c r="B17" s="59" t="s">
        <v>285</v>
      </c>
      <c r="C17" s="77">
        <v>2.4</v>
      </c>
      <c r="D17" s="77">
        <v>2.4</v>
      </c>
    </row>
    <row r="18" spans="1:4" ht="12.95" customHeight="1">
      <c r="A18" s="46" t="s">
        <v>251</v>
      </c>
      <c r="B18" s="59" t="s">
        <v>252</v>
      </c>
      <c r="C18" s="99">
        <v>22.5</v>
      </c>
      <c r="D18" s="99">
        <v>22.5</v>
      </c>
    </row>
    <row r="19" spans="1:4" ht="12.95" customHeight="1">
      <c r="A19" s="46" t="s">
        <v>96</v>
      </c>
      <c r="B19" s="59" t="s">
        <v>97</v>
      </c>
      <c r="C19" s="77">
        <v>5.6</v>
      </c>
      <c r="D19" s="77">
        <v>5.6</v>
      </c>
    </row>
    <row r="20" spans="1:4" ht="12.95" customHeight="1">
      <c r="A20" s="46" t="s">
        <v>145</v>
      </c>
      <c r="B20" s="59" t="s">
        <v>122</v>
      </c>
      <c r="C20" s="77">
        <v>2.4</v>
      </c>
      <c r="D20" s="77">
        <v>2.4</v>
      </c>
    </row>
    <row r="21" spans="1:4" ht="12.95" customHeight="1">
      <c r="A21" s="46" t="s">
        <v>110</v>
      </c>
      <c r="B21" s="59" t="s">
        <v>111</v>
      </c>
      <c r="C21" s="77">
        <v>1.99</v>
      </c>
      <c r="D21" s="99">
        <v>1.99</v>
      </c>
    </row>
    <row r="22" spans="1:4" ht="12.95" customHeight="1">
      <c r="A22" s="226" t="s">
        <v>31</v>
      </c>
      <c r="B22" s="227" t="s">
        <v>31</v>
      </c>
      <c r="C22" s="227"/>
      <c r="D22" s="228"/>
    </row>
    <row r="23" spans="1:4" ht="12.95" customHeight="1">
      <c r="A23" s="46" t="s">
        <v>277</v>
      </c>
      <c r="B23" s="59" t="s">
        <v>278</v>
      </c>
      <c r="C23" s="99">
        <v>14.5</v>
      </c>
      <c r="D23" s="99">
        <v>14.5</v>
      </c>
    </row>
    <row r="24" spans="1:4" ht="12.95" customHeight="1">
      <c r="A24" s="46" t="s">
        <v>204</v>
      </c>
      <c r="B24" s="59" t="s">
        <v>205</v>
      </c>
      <c r="C24" s="99">
        <v>107</v>
      </c>
      <c r="D24" s="99">
        <v>107</v>
      </c>
    </row>
    <row r="25" spans="1:4" ht="12.95" customHeight="1">
      <c r="A25" s="230" t="s">
        <v>84</v>
      </c>
      <c r="B25" s="231"/>
      <c r="C25" s="231"/>
      <c r="D25" s="232"/>
    </row>
    <row r="26" spans="1:4" ht="12.95" customHeight="1">
      <c r="A26" s="46" t="s">
        <v>171</v>
      </c>
      <c r="B26" s="59" t="s">
        <v>172</v>
      </c>
      <c r="C26" s="99">
        <v>5.2</v>
      </c>
      <c r="D26" s="99">
        <v>5.2</v>
      </c>
    </row>
    <row r="27" spans="1:4" ht="12.95" customHeight="1">
      <c r="A27" s="46" t="s">
        <v>261</v>
      </c>
      <c r="B27" s="59" t="s">
        <v>262</v>
      </c>
      <c r="C27" s="77">
        <v>5.99</v>
      </c>
      <c r="D27" s="77">
        <v>5.99</v>
      </c>
    </row>
    <row r="28" spans="1:4" ht="12.95" customHeight="1">
      <c r="A28" s="46" t="s">
        <v>190</v>
      </c>
      <c r="B28" s="59" t="s">
        <v>191</v>
      </c>
      <c r="C28" s="99">
        <v>11</v>
      </c>
      <c r="D28" s="99">
        <v>11</v>
      </c>
    </row>
    <row r="29" spans="1:4" ht="12.95" customHeight="1">
      <c r="A29" s="46" t="s">
        <v>167</v>
      </c>
      <c r="B29" s="59" t="s">
        <v>168</v>
      </c>
      <c r="C29" s="99">
        <v>2.11</v>
      </c>
      <c r="D29" s="99">
        <v>2.11</v>
      </c>
    </row>
    <row r="30" spans="1:4" ht="15" customHeight="1">
      <c r="A30" s="73" t="s">
        <v>41</v>
      </c>
      <c r="B30" s="73" t="s">
        <v>20</v>
      </c>
      <c r="C30" s="73" t="s">
        <v>92</v>
      </c>
      <c r="D30" s="73" t="s">
        <v>19</v>
      </c>
    </row>
    <row r="31" spans="1:4" ht="12.95" customHeight="1">
      <c r="A31" s="233" t="s">
        <v>29</v>
      </c>
      <c r="B31" s="234"/>
      <c r="C31" s="234"/>
      <c r="D31" s="235"/>
    </row>
    <row r="32" spans="1:4" ht="12.95" customHeight="1">
      <c r="A32" s="46" t="s">
        <v>235</v>
      </c>
      <c r="B32" s="59" t="s">
        <v>236</v>
      </c>
      <c r="C32" s="77">
        <v>0.85</v>
      </c>
      <c r="D32" s="77">
        <v>0.85</v>
      </c>
    </row>
    <row r="33" spans="1:4" ht="12.95" customHeight="1">
      <c r="A33" s="46" t="s">
        <v>273</v>
      </c>
      <c r="B33" s="59" t="s">
        <v>274</v>
      </c>
      <c r="C33" s="77">
        <v>0.23</v>
      </c>
      <c r="D33" s="77">
        <v>0.23</v>
      </c>
    </row>
    <row r="34" spans="1:4" ht="12.95" customHeight="1">
      <c r="A34" s="46" t="s">
        <v>136</v>
      </c>
      <c r="B34" s="59" t="s">
        <v>137</v>
      </c>
      <c r="C34" s="77">
        <v>0.09</v>
      </c>
      <c r="D34" s="77">
        <v>0.09</v>
      </c>
    </row>
    <row r="35" spans="1:4" ht="12.95" customHeight="1">
      <c r="A35" s="46" t="s">
        <v>267</v>
      </c>
      <c r="B35" s="59" t="s">
        <v>268</v>
      </c>
      <c r="C35" s="77">
        <v>0.26</v>
      </c>
      <c r="D35" s="77">
        <v>0.26</v>
      </c>
    </row>
    <row r="36" spans="1:4" ht="12.95" customHeight="1">
      <c r="A36" s="46" t="s">
        <v>294</v>
      </c>
      <c r="B36" s="59" t="s">
        <v>295</v>
      </c>
      <c r="C36" s="99">
        <v>0.05</v>
      </c>
      <c r="D36" s="99">
        <v>0.05</v>
      </c>
    </row>
    <row r="37" spans="1:4" ht="12.95" customHeight="1">
      <c r="A37" s="105" t="s">
        <v>257</v>
      </c>
      <c r="B37" s="106" t="s">
        <v>258</v>
      </c>
      <c r="C37" s="99">
        <v>1.05</v>
      </c>
      <c r="D37" s="99">
        <v>1.05</v>
      </c>
    </row>
    <row r="38" spans="1:4" ht="12.95" customHeight="1">
      <c r="A38" s="105" t="s">
        <v>249</v>
      </c>
      <c r="B38" s="106" t="s">
        <v>250</v>
      </c>
      <c r="C38" s="99">
        <v>0.09</v>
      </c>
      <c r="D38" s="99">
        <v>0.09</v>
      </c>
    </row>
    <row r="39" spans="1:4" ht="12.95" customHeight="1">
      <c r="A39" s="46" t="s">
        <v>121</v>
      </c>
      <c r="B39" s="59" t="s">
        <v>120</v>
      </c>
      <c r="C39" s="82">
        <v>1</v>
      </c>
      <c r="D39" s="82">
        <v>1</v>
      </c>
    </row>
    <row r="40" spans="1:4" ht="12.95" customHeight="1">
      <c r="A40" s="46" t="s">
        <v>223</v>
      </c>
      <c r="B40" s="59" t="s">
        <v>224</v>
      </c>
      <c r="C40" s="82">
        <v>1</v>
      </c>
      <c r="D40" s="90">
        <v>1</v>
      </c>
    </row>
    <row r="41" spans="1:4" ht="12.95" customHeight="1">
      <c r="A41" s="85" t="s">
        <v>206</v>
      </c>
      <c r="B41" s="86" t="s">
        <v>207</v>
      </c>
      <c r="C41" s="82">
        <v>1</v>
      </c>
      <c r="D41" s="82">
        <v>1</v>
      </c>
    </row>
    <row r="42" spans="1:4" ht="12.95" customHeight="1">
      <c r="A42" s="46" t="s">
        <v>176</v>
      </c>
      <c r="B42" s="59" t="s">
        <v>177</v>
      </c>
      <c r="C42" s="82">
        <v>0.75</v>
      </c>
      <c r="D42" s="82">
        <v>0.75</v>
      </c>
    </row>
    <row r="43" spans="1:4" ht="12.95" customHeight="1">
      <c r="A43" s="46" t="s">
        <v>140</v>
      </c>
      <c r="B43" s="59" t="s">
        <v>141</v>
      </c>
      <c r="C43" s="82">
        <v>1</v>
      </c>
      <c r="D43" s="82">
        <v>1</v>
      </c>
    </row>
    <row r="44" spans="1:4" ht="12.95" customHeight="1">
      <c r="A44" s="46" t="s">
        <v>98</v>
      </c>
      <c r="B44" s="59" t="s">
        <v>99</v>
      </c>
      <c r="C44" s="82">
        <v>0.94</v>
      </c>
      <c r="D44" s="82">
        <v>0.94</v>
      </c>
    </row>
    <row r="45" spans="1:4" ht="12.95" customHeight="1">
      <c r="A45" s="83" t="s">
        <v>198</v>
      </c>
      <c r="B45" s="84" t="s">
        <v>199</v>
      </c>
      <c r="C45" s="82">
        <v>1</v>
      </c>
      <c r="D45" s="82">
        <v>1</v>
      </c>
    </row>
    <row r="46" spans="1:4" ht="12.95" customHeight="1">
      <c r="A46" s="233" t="s">
        <v>93</v>
      </c>
      <c r="B46" s="234"/>
      <c r="C46" s="234"/>
      <c r="D46" s="235"/>
    </row>
    <row r="47" spans="1:4" ht="12.95" customHeight="1">
      <c r="A47" s="46" t="s">
        <v>213</v>
      </c>
      <c r="B47" s="59" t="s">
        <v>214</v>
      </c>
      <c r="C47" s="82">
        <v>0.8</v>
      </c>
      <c r="D47" s="82">
        <v>0.8</v>
      </c>
    </row>
    <row r="48" spans="1:4" ht="12.95" customHeight="1">
      <c r="A48" s="233" t="s">
        <v>82</v>
      </c>
      <c r="B48" s="234"/>
      <c r="C48" s="234"/>
      <c r="D48" s="235"/>
    </row>
    <row r="49" spans="1:4" ht="12.95" customHeight="1">
      <c r="A49" s="105" t="s">
        <v>302</v>
      </c>
      <c r="B49" s="106" t="s">
        <v>303</v>
      </c>
      <c r="C49" s="99">
        <v>1</v>
      </c>
      <c r="D49" s="99">
        <v>1</v>
      </c>
    </row>
    <row r="50" spans="1:4" ht="12.95" customHeight="1">
      <c r="A50" s="233" t="s">
        <v>148</v>
      </c>
      <c r="B50" s="234"/>
      <c r="C50" s="234"/>
      <c r="D50" s="235"/>
    </row>
    <row r="51" spans="1:4" ht="12.95" customHeight="1">
      <c r="A51" s="46" t="s">
        <v>238</v>
      </c>
      <c r="B51" s="59" t="s">
        <v>237</v>
      </c>
      <c r="C51" s="77">
        <v>0.69</v>
      </c>
      <c r="D51" s="77">
        <v>0.69</v>
      </c>
    </row>
    <row r="52" spans="1:4" ht="12.95" customHeight="1">
      <c r="A52" s="46" t="s">
        <v>147</v>
      </c>
      <c r="B52" s="59" t="s">
        <v>146</v>
      </c>
      <c r="C52" s="99">
        <v>0.69</v>
      </c>
      <c r="D52" s="99">
        <v>0.69</v>
      </c>
    </row>
    <row r="53" spans="1:4" ht="12.95" customHeight="1">
      <c r="A53" s="233" t="s">
        <v>83</v>
      </c>
      <c r="B53" s="234"/>
      <c r="C53" s="234"/>
      <c r="D53" s="235"/>
    </row>
    <row r="54" spans="1:4" ht="12.95" customHeight="1">
      <c r="A54" s="46" t="s">
        <v>87</v>
      </c>
      <c r="B54" s="59" t="s">
        <v>37</v>
      </c>
      <c r="C54" s="82">
        <v>0.85</v>
      </c>
      <c r="D54" s="99">
        <v>0.85</v>
      </c>
    </row>
    <row r="55" spans="1:4" ht="12.95" customHeight="1">
      <c r="A55" s="105" t="s">
        <v>282</v>
      </c>
      <c r="B55" s="106" t="s">
        <v>281</v>
      </c>
      <c r="C55" s="99">
        <v>100</v>
      </c>
      <c r="D55" s="99">
        <v>100</v>
      </c>
    </row>
    <row r="56" spans="1:4" ht="12.95" customHeight="1">
      <c r="A56" s="105" t="s">
        <v>244</v>
      </c>
      <c r="B56" s="106" t="s">
        <v>243</v>
      </c>
      <c r="C56" s="99">
        <v>2.86</v>
      </c>
      <c r="D56" s="99">
        <v>2.86</v>
      </c>
    </row>
    <row r="57" spans="1:4" ht="12.95" customHeight="1">
      <c r="A57" s="226" t="s">
        <v>31</v>
      </c>
      <c r="B57" s="227" t="s">
        <v>31</v>
      </c>
      <c r="C57" s="227"/>
      <c r="D57" s="228"/>
    </row>
    <row r="58" spans="1:4" ht="12.95" customHeight="1">
      <c r="A58" s="46" t="s">
        <v>279</v>
      </c>
      <c r="B58" s="59" t="s">
        <v>280</v>
      </c>
      <c r="C58" s="99">
        <v>27.25</v>
      </c>
      <c r="D58" s="99">
        <v>27.25</v>
      </c>
    </row>
    <row r="59" spans="1:4" ht="12.95" customHeight="1">
      <c r="A59" s="73" t="s">
        <v>41</v>
      </c>
      <c r="B59" s="73" t="s">
        <v>20</v>
      </c>
      <c r="C59" s="73" t="s">
        <v>92</v>
      </c>
      <c r="D59" s="73" t="s">
        <v>19</v>
      </c>
    </row>
    <row r="60" spans="1:4" ht="12.95" customHeight="1">
      <c r="A60" s="226" t="s">
        <v>83</v>
      </c>
      <c r="B60" s="227"/>
      <c r="C60" s="227"/>
      <c r="D60" s="228"/>
    </row>
    <row r="61" spans="1:4" ht="12.95" customHeight="1">
      <c r="A61" s="93" t="s">
        <v>241</v>
      </c>
      <c r="B61" s="94" t="s">
        <v>242</v>
      </c>
      <c r="C61" s="99">
        <v>1.36</v>
      </c>
      <c r="D61" s="99">
        <v>1.36</v>
      </c>
    </row>
    <row r="62" spans="1:4" ht="12.95" customHeight="1">
      <c r="A62" s="93" t="s">
        <v>142</v>
      </c>
      <c r="B62" s="94" t="s">
        <v>143</v>
      </c>
      <c r="C62" s="99">
        <v>1.49</v>
      </c>
      <c r="D62" s="99">
        <v>1.48</v>
      </c>
    </row>
    <row r="63" spans="1:4" ht="12.95" customHeight="1">
      <c r="A63" s="93" t="s">
        <v>196</v>
      </c>
      <c r="B63" s="94" t="s">
        <v>197</v>
      </c>
      <c r="C63" s="99">
        <v>1.85</v>
      </c>
      <c r="D63" s="99">
        <v>1.84</v>
      </c>
    </row>
    <row r="64" spans="1:4" ht="12.95" customHeight="1">
      <c r="A64" s="93" t="s">
        <v>100</v>
      </c>
      <c r="B64" s="94" t="s">
        <v>101</v>
      </c>
      <c r="C64" s="99">
        <v>1.63</v>
      </c>
      <c r="D64" s="99">
        <v>1.63</v>
      </c>
    </row>
    <row r="65" spans="1:4" ht="12.95" customHeight="1">
      <c r="A65" s="226" t="s">
        <v>31</v>
      </c>
      <c r="B65" s="227" t="s">
        <v>31</v>
      </c>
      <c r="C65" s="227"/>
      <c r="D65" s="228"/>
    </row>
    <row r="66" spans="1:4" ht="12.95" customHeight="1">
      <c r="A66" s="93" t="s">
        <v>283</v>
      </c>
      <c r="B66" s="94" t="s">
        <v>284</v>
      </c>
      <c r="C66" s="99">
        <v>23</v>
      </c>
      <c r="D66" s="99">
        <v>23</v>
      </c>
    </row>
  </sheetData>
  <mergeCells count="15">
    <mergeCell ref="A65:D65"/>
    <mergeCell ref="A1:D1"/>
    <mergeCell ref="A3:D3"/>
    <mergeCell ref="A25:D25"/>
    <mergeCell ref="A31:D31"/>
    <mergeCell ref="A16:D16"/>
    <mergeCell ref="A12:D12"/>
    <mergeCell ref="A60:D60"/>
    <mergeCell ref="A50:D50"/>
    <mergeCell ref="A53:D53"/>
    <mergeCell ref="A9:D9"/>
    <mergeCell ref="A46:D46"/>
    <mergeCell ref="A48:D48"/>
    <mergeCell ref="A22:D22"/>
    <mergeCell ref="A57:D5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6"/>
  <sheetViews>
    <sheetView topLeftCell="A13" workbookViewId="0">
      <selection activeCell="M15" sqref="M15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41" t="s">
        <v>0</v>
      </c>
      <c r="C1" s="241"/>
      <c r="D1" s="241"/>
      <c r="E1" s="241"/>
      <c r="F1" s="136"/>
      <c r="H1" s="137"/>
      <c r="I1" s="137"/>
    </row>
    <row r="2" spans="1:9" ht="18">
      <c r="B2" s="241" t="s">
        <v>322</v>
      </c>
      <c r="C2" s="241"/>
      <c r="D2" s="241"/>
      <c r="E2" s="241"/>
      <c r="F2" s="241"/>
      <c r="H2" s="137"/>
      <c r="I2" s="137"/>
    </row>
    <row r="3" spans="1:9" ht="18">
      <c r="B3" s="135" t="s">
        <v>323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24.95" customHeight="1">
      <c r="B6" s="242" t="s">
        <v>324</v>
      </c>
      <c r="C6" s="243"/>
      <c r="D6" s="243"/>
      <c r="E6" s="140"/>
      <c r="F6" s="140"/>
      <c r="H6" s="137"/>
      <c r="I6" s="137"/>
    </row>
    <row r="7" spans="1:9" ht="24.95" customHeight="1">
      <c r="B7" s="141" t="s">
        <v>41</v>
      </c>
      <c r="C7" s="142" t="s">
        <v>20</v>
      </c>
      <c r="D7" s="143" t="s">
        <v>325</v>
      </c>
      <c r="E7" s="144" t="s">
        <v>326</v>
      </c>
      <c r="F7" s="144" t="s">
        <v>327</v>
      </c>
      <c r="H7" s="137"/>
      <c r="I7" s="137"/>
    </row>
    <row r="8" spans="1:9" ht="24.95" customHeight="1">
      <c r="B8" s="244" t="s">
        <v>29</v>
      </c>
      <c r="C8" s="245"/>
      <c r="D8" s="245"/>
      <c r="E8" s="245"/>
      <c r="F8" s="246"/>
    </row>
    <row r="9" spans="1:9" ht="24.95" customHeight="1">
      <c r="A9" s="109"/>
      <c r="B9" s="145" t="s">
        <v>328</v>
      </c>
      <c r="C9" s="145" t="s">
        <v>248</v>
      </c>
      <c r="D9" s="146">
        <v>38</v>
      </c>
      <c r="E9" s="147">
        <v>12905285</v>
      </c>
      <c r="F9" s="147">
        <v>38447749.299999997</v>
      </c>
    </row>
    <row r="10" spans="1:9" ht="24.95" customHeight="1">
      <c r="A10" s="109"/>
      <c r="B10" s="145" t="s">
        <v>329</v>
      </c>
      <c r="C10" s="145" t="s">
        <v>246</v>
      </c>
      <c r="D10" s="146">
        <v>1</v>
      </c>
      <c r="E10" s="147">
        <v>316800</v>
      </c>
      <c r="F10" s="147">
        <v>1279872</v>
      </c>
    </row>
    <row r="11" spans="1:9" ht="24.95" customHeight="1">
      <c r="A11" s="109"/>
      <c r="B11" s="145" t="s">
        <v>330</v>
      </c>
      <c r="C11" s="145" t="s">
        <v>232</v>
      </c>
      <c r="D11" s="146">
        <v>7</v>
      </c>
      <c r="E11" s="147">
        <v>25000000</v>
      </c>
      <c r="F11" s="147">
        <v>47500000</v>
      </c>
    </row>
    <row r="12" spans="1:9" ht="24.95" customHeight="1">
      <c r="A12" s="109"/>
      <c r="B12" s="148" t="s">
        <v>331</v>
      </c>
      <c r="C12" s="149"/>
      <c r="D12" s="146">
        <f>D9+D10+D11</f>
        <v>46</v>
      </c>
      <c r="E12" s="147">
        <f>E9+E10+E11</f>
        <v>38222085</v>
      </c>
      <c r="F12" s="147">
        <f>F9+F10+F11</f>
        <v>87227621.299999997</v>
      </c>
    </row>
    <row r="13" spans="1:9" ht="24.95" customHeight="1">
      <c r="A13" s="109"/>
      <c r="B13" s="247" t="s">
        <v>40</v>
      </c>
      <c r="C13" s="248"/>
      <c r="D13" s="146">
        <f>D12</f>
        <v>46</v>
      </c>
      <c r="E13" s="147">
        <f>E12</f>
        <v>38222085</v>
      </c>
      <c r="F13" s="147">
        <f>F12</f>
        <v>87227621.299999997</v>
      </c>
    </row>
    <row r="14" spans="1:9" ht="24.95" customHeight="1">
      <c r="A14" s="109"/>
      <c r="B14" s="150"/>
      <c r="C14" s="150"/>
      <c r="D14" s="151"/>
      <c r="E14" s="152"/>
      <c r="F14" s="152"/>
    </row>
    <row r="15" spans="1:9" ht="24.95" customHeight="1">
      <c r="A15" s="109"/>
      <c r="B15" s="109"/>
      <c r="D15" s="153"/>
      <c r="E15" s="154"/>
      <c r="F15" s="154"/>
    </row>
    <row r="16" spans="1:9" ht="24.95" customHeight="1">
      <c r="A16" s="109"/>
      <c r="B16" s="155" t="s">
        <v>332</v>
      </c>
      <c r="C16" s="156"/>
      <c r="D16" s="157"/>
      <c r="E16" s="158"/>
      <c r="F16" s="159"/>
    </row>
    <row r="17" spans="1:6" ht="24.95" customHeight="1">
      <c r="A17" s="109"/>
      <c r="B17" s="160" t="s">
        <v>41</v>
      </c>
      <c r="C17" s="142" t="s">
        <v>20</v>
      </c>
      <c r="D17" s="161" t="s">
        <v>325</v>
      </c>
      <c r="E17" s="162" t="s">
        <v>326</v>
      </c>
      <c r="F17" s="162" t="s">
        <v>327</v>
      </c>
    </row>
    <row r="18" spans="1:6" ht="24.95" customHeight="1">
      <c r="A18" s="109"/>
      <c r="B18" s="244" t="s">
        <v>29</v>
      </c>
      <c r="C18" s="245"/>
      <c r="D18" s="245"/>
      <c r="E18" s="245"/>
      <c r="F18" s="246"/>
    </row>
    <row r="19" spans="1:6" ht="24.95" customHeight="1">
      <c r="A19" s="163"/>
      <c r="B19" s="164" t="s">
        <v>333</v>
      </c>
      <c r="C19" s="164" t="s">
        <v>113</v>
      </c>
      <c r="D19" s="146">
        <v>7</v>
      </c>
      <c r="E19" s="164">
        <v>2000000</v>
      </c>
      <c r="F19" s="164">
        <v>1280000</v>
      </c>
    </row>
    <row r="20" spans="1:6" ht="24.95" customHeight="1">
      <c r="A20" s="163"/>
      <c r="B20" s="164" t="s">
        <v>329</v>
      </c>
      <c r="C20" s="164" t="s">
        <v>246</v>
      </c>
      <c r="D20" s="146">
        <v>14</v>
      </c>
      <c r="E20" s="164">
        <v>1409810</v>
      </c>
      <c r="F20" s="164">
        <v>5639408.9400000004</v>
      </c>
    </row>
    <row r="21" spans="1:6" ht="24.95" customHeight="1">
      <c r="A21" s="163"/>
      <c r="B21" s="165" t="s">
        <v>331</v>
      </c>
      <c r="C21" s="166"/>
      <c r="D21" s="146">
        <f>D19+D20</f>
        <v>21</v>
      </c>
      <c r="E21" s="164">
        <f>E19+E20</f>
        <v>3409810</v>
      </c>
      <c r="F21" s="164">
        <f>F19+F20</f>
        <v>6919408.9400000004</v>
      </c>
    </row>
    <row r="22" spans="1:6" ht="24.95" customHeight="1">
      <c r="A22" s="163"/>
      <c r="B22" s="236" t="s">
        <v>30</v>
      </c>
      <c r="C22" s="237"/>
      <c r="D22" s="237"/>
      <c r="E22" s="237"/>
      <c r="F22" s="238"/>
    </row>
    <row r="23" spans="1:6" ht="24.95" customHeight="1">
      <c r="A23" s="163"/>
      <c r="B23" s="164" t="s">
        <v>334</v>
      </c>
      <c r="C23" s="164" t="s">
        <v>254</v>
      </c>
      <c r="D23" s="146">
        <v>25</v>
      </c>
      <c r="E23" s="164">
        <v>2000000</v>
      </c>
      <c r="F23" s="164">
        <v>32000000</v>
      </c>
    </row>
    <row r="24" spans="1:6" ht="24.95" customHeight="1">
      <c r="A24" s="163"/>
      <c r="B24" s="165" t="s">
        <v>335</v>
      </c>
      <c r="C24" s="166"/>
      <c r="D24" s="146">
        <f>D23</f>
        <v>25</v>
      </c>
      <c r="E24" s="164">
        <f>E23</f>
        <v>2000000</v>
      </c>
      <c r="F24" s="164">
        <f>F23</f>
        <v>32000000</v>
      </c>
    </row>
    <row r="25" spans="1:6" ht="24.95" customHeight="1">
      <c r="A25" s="163"/>
      <c r="B25" s="239" t="s">
        <v>40</v>
      </c>
      <c r="C25" s="240"/>
      <c r="D25" s="146">
        <f>D21+D24</f>
        <v>46</v>
      </c>
      <c r="E25" s="164">
        <f>E21+E24</f>
        <v>5409810</v>
      </c>
      <c r="F25" s="164">
        <f>F21+F24</f>
        <v>38919408.939999998</v>
      </c>
    </row>
    <row r="26" spans="1:6">
      <c r="A26" s="163"/>
      <c r="B26" s="163"/>
      <c r="C26" s="163"/>
      <c r="D26" s="153"/>
      <c r="E26" s="154"/>
      <c r="F26" s="154"/>
    </row>
  </sheetData>
  <mergeCells count="8">
    <mergeCell ref="B22:F22"/>
    <mergeCell ref="B25:C25"/>
    <mergeCell ref="B1:E1"/>
    <mergeCell ref="B2:F2"/>
    <mergeCell ref="B6:D6"/>
    <mergeCell ref="B8:F8"/>
    <mergeCell ref="B13:C13"/>
    <mergeCell ref="B18:F18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N9" sqref="N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9" t="s">
        <v>0</v>
      </c>
      <c r="C1" s="250"/>
      <c r="D1" s="251"/>
      <c r="E1" s="6"/>
      <c r="F1" s="10"/>
      <c r="G1" s="10"/>
      <c r="H1" s="10"/>
      <c r="I1" s="10"/>
    </row>
    <row r="2" spans="2:9" ht="10.5" customHeight="1">
      <c r="B2" s="252"/>
      <c r="C2" s="253"/>
      <c r="D2" s="254"/>
      <c r="E2" s="6"/>
      <c r="F2" s="10"/>
      <c r="G2" s="10"/>
      <c r="H2" s="10"/>
      <c r="I2" s="10"/>
    </row>
    <row r="3" spans="2:9" ht="18" customHeight="1">
      <c r="B3" s="96" t="s">
        <v>311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76" t="s">
        <v>313</v>
      </c>
      <c r="C5" s="277"/>
      <c r="D5" s="277"/>
      <c r="E5" s="277"/>
      <c r="F5" s="277"/>
      <c r="G5" s="277"/>
      <c r="H5" s="277"/>
      <c r="I5" s="278"/>
    </row>
    <row r="6" spans="2:9" ht="31.5" customHeight="1">
      <c r="B6" s="114" t="s">
        <v>15</v>
      </c>
      <c r="C6" s="115" t="s">
        <v>20</v>
      </c>
      <c r="D6" s="115" t="s">
        <v>22</v>
      </c>
      <c r="E6" s="115" t="s">
        <v>23</v>
      </c>
      <c r="F6" s="115" t="s">
        <v>24</v>
      </c>
      <c r="G6" s="116" t="s">
        <v>28</v>
      </c>
      <c r="H6" s="116" t="s">
        <v>18</v>
      </c>
      <c r="I6" s="117" t="s">
        <v>7</v>
      </c>
    </row>
    <row r="7" spans="2:9" ht="18" customHeight="1">
      <c r="B7" s="279" t="s">
        <v>29</v>
      </c>
      <c r="C7" s="280"/>
      <c r="D7" s="280"/>
      <c r="E7" s="280"/>
      <c r="F7" s="280"/>
      <c r="G7" s="280"/>
      <c r="H7" s="280"/>
      <c r="I7" s="281"/>
    </row>
    <row r="8" spans="2:9" ht="19.5" customHeight="1">
      <c r="B8" s="118" t="s">
        <v>275</v>
      </c>
      <c r="C8" s="119" t="s">
        <v>276</v>
      </c>
      <c r="D8" s="120">
        <v>0.15</v>
      </c>
      <c r="E8" s="120">
        <v>0.14000000000000001</v>
      </c>
      <c r="F8" s="120">
        <v>0.15</v>
      </c>
      <c r="G8" s="104">
        <v>6</v>
      </c>
      <c r="H8" s="104">
        <v>340000</v>
      </c>
      <c r="I8" s="104">
        <v>49900</v>
      </c>
    </row>
    <row r="9" spans="2:9" ht="19.5" customHeight="1">
      <c r="B9" s="121" t="s">
        <v>298</v>
      </c>
      <c r="C9" s="264"/>
      <c r="D9" s="263"/>
      <c r="E9" s="263"/>
      <c r="F9" s="262"/>
      <c r="G9" s="122">
        <f>SUM(G8:G8)</f>
        <v>6</v>
      </c>
      <c r="H9" s="122">
        <f>SUM(H8:H8)</f>
        <v>340000</v>
      </c>
      <c r="I9" s="122">
        <f>SUM(I8:I8)</f>
        <v>49900</v>
      </c>
    </row>
    <row r="10" spans="2:9" ht="19.5" customHeight="1">
      <c r="B10" s="123" t="s">
        <v>299</v>
      </c>
      <c r="C10" s="297"/>
      <c r="D10" s="298"/>
      <c r="E10" s="298"/>
      <c r="F10" s="299"/>
      <c r="G10" s="124">
        <f>G9</f>
        <v>6</v>
      </c>
      <c r="H10" s="124">
        <f t="shared" ref="H10:I10" si="0">H9</f>
        <v>340000</v>
      </c>
      <c r="I10" s="124">
        <f t="shared" si="0"/>
        <v>49900</v>
      </c>
    </row>
    <row r="11" spans="2:9" ht="7.5" customHeight="1">
      <c r="B11" s="96"/>
      <c r="C11" s="6"/>
      <c r="D11" s="6"/>
      <c r="E11" s="6"/>
      <c r="F11" s="6"/>
      <c r="G11" s="6"/>
      <c r="H11" s="6"/>
      <c r="I11" s="6"/>
    </row>
    <row r="12" spans="2:9" ht="20.25" customHeight="1">
      <c r="B12" s="273" t="s">
        <v>115</v>
      </c>
      <c r="C12" s="274"/>
      <c r="D12" s="274"/>
      <c r="E12" s="274"/>
      <c r="F12" s="274"/>
      <c r="G12" s="274"/>
      <c r="H12" s="274"/>
      <c r="I12" s="274"/>
    </row>
    <row r="13" spans="2:9" ht="18" customHeight="1">
      <c r="B13" s="270" t="s">
        <v>15</v>
      </c>
      <c r="C13" s="271"/>
      <c r="D13" s="272"/>
      <c r="E13" s="270" t="s">
        <v>20</v>
      </c>
      <c r="F13" s="272"/>
      <c r="G13" s="275" t="s">
        <v>44</v>
      </c>
      <c r="H13" s="271"/>
      <c r="I13" s="272"/>
    </row>
    <row r="14" spans="2:9" ht="12.95" customHeight="1">
      <c r="B14" s="255" t="s">
        <v>29</v>
      </c>
      <c r="C14" s="256"/>
      <c r="D14" s="256"/>
      <c r="E14" s="256"/>
      <c r="F14" s="256"/>
      <c r="G14" s="256"/>
      <c r="H14" s="256"/>
      <c r="I14" s="257"/>
    </row>
    <row r="15" spans="2:9" ht="12.95" customHeight="1">
      <c r="B15" s="258" t="s">
        <v>296</v>
      </c>
      <c r="C15" s="259"/>
      <c r="D15" s="260"/>
      <c r="E15" s="261" t="s">
        <v>297</v>
      </c>
      <c r="F15" s="262"/>
      <c r="G15" s="261">
        <v>3</v>
      </c>
      <c r="H15" s="263"/>
      <c r="I15" s="262"/>
    </row>
    <row r="16" spans="2:9" ht="12.95" customHeight="1">
      <c r="B16" s="267" t="s">
        <v>227</v>
      </c>
      <c r="C16" s="268"/>
      <c r="D16" s="269"/>
      <c r="E16" s="264" t="s">
        <v>228</v>
      </c>
      <c r="F16" s="266"/>
      <c r="G16" s="264" t="s">
        <v>71</v>
      </c>
      <c r="H16" s="265"/>
      <c r="I16" s="266"/>
    </row>
    <row r="17" spans="2:9" ht="12.95" customHeight="1">
      <c r="B17" s="255" t="s">
        <v>83</v>
      </c>
      <c r="C17" s="256"/>
      <c r="D17" s="256"/>
      <c r="E17" s="256"/>
      <c r="F17" s="256"/>
      <c r="G17" s="256"/>
      <c r="H17" s="256"/>
      <c r="I17" s="257"/>
    </row>
    <row r="18" spans="2:9" ht="12.95" customHeight="1">
      <c r="B18" s="258" t="s">
        <v>229</v>
      </c>
      <c r="C18" s="259"/>
      <c r="D18" s="260"/>
      <c r="E18" s="261" t="s">
        <v>230</v>
      </c>
      <c r="F18" s="262"/>
      <c r="G18" s="261">
        <v>2.66</v>
      </c>
      <c r="H18" s="263"/>
      <c r="I18" s="262"/>
    </row>
    <row r="19" spans="2:9" ht="12.95" customHeight="1">
      <c r="B19" s="282" t="s">
        <v>72</v>
      </c>
      <c r="C19" s="283"/>
      <c r="D19" s="283"/>
      <c r="E19" s="283"/>
      <c r="F19" s="283"/>
      <c r="G19" s="283"/>
      <c r="H19" s="283"/>
      <c r="I19" s="284"/>
    </row>
    <row r="20" spans="2:9" ht="12.95" customHeight="1">
      <c r="B20" s="267" t="s">
        <v>104</v>
      </c>
      <c r="C20" s="259"/>
      <c r="D20" s="269"/>
      <c r="E20" s="264" t="s">
        <v>105</v>
      </c>
      <c r="F20" s="266"/>
      <c r="G20" s="264">
        <v>9.0500000000000007</v>
      </c>
      <c r="H20" s="263"/>
      <c r="I20" s="266"/>
    </row>
    <row r="21" spans="2:9" ht="12.95" customHeight="1">
      <c r="B21" s="267" t="s">
        <v>239</v>
      </c>
      <c r="C21" s="259"/>
      <c r="D21" s="269"/>
      <c r="E21" s="264" t="s">
        <v>240</v>
      </c>
      <c r="F21" s="266"/>
      <c r="G21" s="264">
        <v>10</v>
      </c>
      <c r="H21" s="263"/>
      <c r="I21" s="266"/>
    </row>
    <row r="22" spans="2:9" ht="12.95" customHeight="1">
      <c r="B22" s="267" t="s">
        <v>103</v>
      </c>
      <c r="C22" s="259"/>
      <c r="D22" s="269"/>
      <c r="E22" s="264" t="s">
        <v>102</v>
      </c>
      <c r="F22" s="266"/>
      <c r="G22" s="264">
        <v>1</v>
      </c>
      <c r="H22" s="263"/>
      <c r="I22" s="266"/>
    </row>
    <row r="23" spans="2:9" ht="12.95" customHeight="1">
      <c r="B23" s="291" t="s">
        <v>108</v>
      </c>
      <c r="C23" s="292"/>
      <c r="D23" s="293"/>
      <c r="E23" s="285" t="s">
        <v>109</v>
      </c>
      <c r="F23" s="286"/>
      <c r="G23" s="285">
        <v>1</v>
      </c>
      <c r="H23" s="287"/>
      <c r="I23" s="286"/>
    </row>
    <row r="24" spans="2:9" ht="12.95" customHeight="1">
      <c r="B24" s="291" t="s">
        <v>123</v>
      </c>
      <c r="C24" s="292"/>
      <c r="D24" s="293"/>
      <c r="E24" s="285" t="s">
        <v>124</v>
      </c>
      <c r="F24" s="286"/>
      <c r="G24" s="285" t="s">
        <v>71</v>
      </c>
      <c r="H24" s="287"/>
      <c r="I24" s="286"/>
    </row>
    <row r="25" spans="2:9" ht="12.95" customHeight="1">
      <c r="B25" s="288" t="s">
        <v>93</v>
      </c>
      <c r="C25" s="289"/>
      <c r="D25" s="289"/>
      <c r="E25" s="289"/>
      <c r="F25" s="289"/>
      <c r="G25" s="289"/>
      <c r="H25" s="289"/>
      <c r="I25" s="290"/>
    </row>
    <row r="26" spans="2:9" ht="12.95" customHeight="1">
      <c r="B26" s="267" t="s">
        <v>300</v>
      </c>
      <c r="C26" s="259"/>
      <c r="D26" s="269"/>
      <c r="E26" s="264" t="s">
        <v>301</v>
      </c>
      <c r="F26" s="266"/>
      <c r="G26" s="264" t="s">
        <v>71</v>
      </c>
      <c r="H26" s="263"/>
      <c r="I26" s="266"/>
    </row>
    <row r="27" spans="2:9" ht="12.95" customHeight="1">
      <c r="B27" s="267" t="s">
        <v>290</v>
      </c>
      <c r="C27" s="259"/>
      <c r="D27" s="269"/>
      <c r="E27" s="264" t="s">
        <v>291</v>
      </c>
      <c r="F27" s="266"/>
      <c r="G27" s="264" t="s">
        <v>71</v>
      </c>
      <c r="H27" s="263"/>
      <c r="I27" s="266"/>
    </row>
    <row r="28" spans="2:9" ht="12.95" customHeight="1">
      <c r="B28" s="267" t="s">
        <v>292</v>
      </c>
      <c r="C28" s="259"/>
      <c r="D28" s="269"/>
      <c r="E28" s="264" t="s">
        <v>293</v>
      </c>
      <c r="F28" s="266"/>
      <c r="G28" s="264" t="s">
        <v>71</v>
      </c>
      <c r="H28" s="263"/>
      <c r="I28" s="266"/>
    </row>
    <row r="29" spans="2:9" ht="12.95" customHeight="1">
      <c r="B29" s="267" t="s">
        <v>265</v>
      </c>
      <c r="C29" s="259"/>
      <c r="D29" s="269"/>
      <c r="E29" s="264" t="s">
        <v>266</v>
      </c>
      <c r="F29" s="266"/>
      <c r="G29" s="264">
        <v>1</v>
      </c>
      <c r="H29" s="263"/>
      <c r="I29" s="266"/>
    </row>
    <row r="30" spans="2:9" ht="12.95" customHeight="1">
      <c r="B30" s="294" t="s">
        <v>225</v>
      </c>
      <c r="C30" s="259"/>
      <c r="D30" s="260"/>
      <c r="E30" s="295" t="s">
        <v>226</v>
      </c>
      <c r="F30" s="262"/>
      <c r="G30" s="295" t="s">
        <v>71</v>
      </c>
      <c r="H30" s="263"/>
      <c r="I30" s="262"/>
    </row>
    <row r="31" spans="2:9" ht="12.95" customHeight="1">
      <c r="B31" s="294" t="s">
        <v>195</v>
      </c>
      <c r="C31" s="259"/>
      <c r="D31" s="260"/>
      <c r="E31" s="295" t="s">
        <v>194</v>
      </c>
      <c r="F31" s="262"/>
      <c r="G31" s="295">
        <v>0.5</v>
      </c>
      <c r="H31" s="263"/>
      <c r="I31" s="262"/>
    </row>
    <row r="32" spans="2:9" ht="12.95" customHeight="1">
      <c r="B32" s="291" t="s">
        <v>200</v>
      </c>
      <c r="C32" s="292"/>
      <c r="D32" s="293"/>
      <c r="E32" s="296" t="s">
        <v>201</v>
      </c>
      <c r="F32" s="296"/>
      <c r="G32" s="285" t="s">
        <v>71</v>
      </c>
      <c r="H32" s="287"/>
      <c r="I32" s="286"/>
    </row>
    <row r="33" spans="2:9" ht="12.95" customHeight="1">
      <c r="B33" s="291" t="s">
        <v>107</v>
      </c>
      <c r="C33" s="292"/>
      <c r="D33" s="293"/>
      <c r="E33" s="285" t="s">
        <v>106</v>
      </c>
      <c r="F33" s="286"/>
      <c r="G33" s="285" t="s">
        <v>71</v>
      </c>
      <c r="H33" s="287"/>
      <c r="I33" s="286"/>
    </row>
    <row r="34" spans="2:9" ht="25.5" customHeight="1"/>
    <row r="35" spans="2:9" ht="22.5"/>
  </sheetData>
  <mergeCells count="61">
    <mergeCell ref="E28:F28"/>
    <mergeCell ref="G28:I28"/>
    <mergeCell ref="B28:D28"/>
    <mergeCell ref="B27:D27"/>
    <mergeCell ref="E27:F27"/>
    <mergeCell ref="G27:I27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83BF7-B26F-4F4B-BD73-0BF3C2B84E27}">
  <dimension ref="A1:K7"/>
  <sheetViews>
    <sheetView workbookViewId="0">
      <selection activeCell="J13" sqref="J13"/>
    </sheetView>
  </sheetViews>
  <sheetFormatPr defaultColWidth="9.140625" defaultRowHeight="16.5" customHeight="1"/>
  <cols>
    <col min="1" max="1" width="1.7109375" style="126" customWidth="1"/>
    <col min="2" max="2" width="33" style="134" customWidth="1"/>
    <col min="3" max="3" width="9.7109375" style="134" customWidth="1"/>
    <col min="4" max="4" width="11.85546875" style="134" customWidth="1"/>
    <col min="5" max="5" width="10.5703125" style="134" customWidth="1"/>
    <col min="6" max="6" width="13.5703125" style="134" customWidth="1"/>
    <col min="7" max="7" width="10.5703125" style="126" customWidth="1"/>
    <col min="8" max="8" width="12.5703125" style="126" customWidth="1"/>
    <col min="9" max="9" width="10.7109375" style="126" customWidth="1"/>
    <col min="10" max="10" width="17.42578125" style="126" customWidth="1"/>
    <col min="11" max="11" width="17" style="126" customWidth="1"/>
    <col min="12" max="16384" width="9.140625" style="126"/>
  </cols>
  <sheetData>
    <row r="1" spans="1:11" ht="21">
      <c r="A1" s="4"/>
      <c r="B1" s="300" t="s">
        <v>0</v>
      </c>
      <c r="C1" s="300"/>
      <c r="D1" s="5"/>
      <c r="E1" s="5"/>
      <c r="F1" s="5"/>
      <c r="G1" s="5"/>
      <c r="I1" s="5"/>
      <c r="J1" s="5"/>
      <c r="K1" s="5"/>
    </row>
    <row r="2" spans="1:11" ht="21">
      <c r="A2" s="4"/>
      <c r="B2" s="301" t="s">
        <v>311</v>
      </c>
      <c r="C2" s="301"/>
      <c r="D2" s="301"/>
      <c r="E2" s="301"/>
      <c r="F2" s="301"/>
      <c r="G2" s="5"/>
      <c r="H2" s="5"/>
      <c r="I2" s="5"/>
      <c r="J2" s="5"/>
      <c r="K2" s="5"/>
    </row>
    <row r="3" spans="1:11" customFormat="1" ht="33.75" customHeight="1">
      <c r="B3" s="302" t="s">
        <v>317</v>
      </c>
      <c r="C3" s="302"/>
      <c r="D3" s="302"/>
      <c r="E3" s="302"/>
      <c r="F3" s="302"/>
      <c r="G3" s="302"/>
      <c r="H3" s="302"/>
      <c r="I3" s="302"/>
      <c r="J3" s="302"/>
      <c r="K3" s="302"/>
    </row>
    <row r="4" spans="1:11" customFormat="1" ht="47.25">
      <c r="B4" s="127" t="s">
        <v>318</v>
      </c>
      <c r="C4" s="128" t="s">
        <v>20</v>
      </c>
      <c r="D4" s="129" t="s">
        <v>319</v>
      </c>
      <c r="E4" s="129" t="s">
        <v>22</v>
      </c>
      <c r="F4" s="129" t="s">
        <v>23</v>
      </c>
      <c r="G4" s="129" t="s">
        <v>19</v>
      </c>
      <c r="H4" s="129" t="s">
        <v>26</v>
      </c>
      <c r="I4" s="130" t="s">
        <v>28</v>
      </c>
      <c r="J4" s="130" t="s">
        <v>18</v>
      </c>
      <c r="K4" s="131" t="s">
        <v>7</v>
      </c>
    </row>
    <row r="5" spans="1:11" customFormat="1" ht="15.75">
      <c r="B5" s="132">
        <v>500000</v>
      </c>
      <c r="C5" s="133" t="s">
        <v>116</v>
      </c>
      <c r="D5" s="133">
        <v>515493</v>
      </c>
      <c r="E5" s="133">
        <v>515493</v>
      </c>
      <c r="F5" s="133">
        <v>515493</v>
      </c>
      <c r="G5" s="133">
        <v>515493</v>
      </c>
      <c r="H5" s="133">
        <v>511000</v>
      </c>
      <c r="I5" s="133">
        <v>1</v>
      </c>
      <c r="J5" s="133">
        <v>1</v>
      </c>
      <c r="K5" s="133">
        <v>515493</v>
      </c>
    </row>
    <row r="6" spans="1:11" customFormat="1" ht="18">
      <c r="B6" s="303" t="s">
        <v>320</v>
      </c>
      <c r="C6" s="304"/>
      <c r="D6" s="305"/>
      <c r="E6" s="306"/>
      <c r="F6" s="306"/>
      <c r="G6" s="306"/>
      <c r="H6" s="307"/>
      <c r="I6" s="133">
        <v>1</v>
      </c>
      <c r="J6" s="133">
        <v>1</v>
      </c>
      <c r="K6" s="133">
        <v>515493</v>
      </c>
    </row>
    <row r="7" spans="1:11" ht="20.25">
      <c r="G7" s="5"/>
      <c r="H7" s="5"/>
      <c r="I7" s="5"/>
      <c r="J7" s="5"/>
      <c r="K7" s="5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A12" sqref="A12:XFD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0" t="s">
        <v>0</v>
      </c>
      <c r="C1" s="300"/>
      <c r="D1" s="5"/>
      <c r="E1" s="5"/>
      <c r="F1" s="5"/>
    </row>
    <row r="2" spans="1:6" ht="27.95" customHeight="1">
      <c r="A2" s="4"/>
      <c r="B2" s="301" t="s">
        <v>311</v>
      </c>
      <c r="C2" s="301"/>
      <c r="D2" s="301"/>
      <c r="E2" s="301"/>
      <c r="F2" s="301"/>
    </row>
    <row r="3" spans="1:6" ht="42.75" customHeight="1">
      <c r="B3" s="276" t="s">
        <v>45</v>
      </c>
      <c r="C3" s="277"/>
      <c r="D3" s="277"/>
      <c r="E3" s="277"/>
      <c r="F3" s="277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75</v>
      </c>
      <c r="C12" s="102" t="s">
        <v>55</v>
      </c>
      <c r="D12" s="103" t="s">
        <v>78</v>
      </c>
      <c r="E12" s="104">
        <v>965050</v>
      </c>
      <c r="F12" s="16" t="s">
        <v>53</v>
      </c>
    </row>
    <row r="13" spans="1:6" ht="20.100000000000001" customHeight="1">
      <c r="B13" s="11" t="s">
        <v>76</v>
      </c>
      <c r="C13" s="17" t="s">
        <v>57</v>
      </c>
      <c r="D13" s="15" t="s">
        <v>117</v>
      </c>
      <c r="E13" s="14" t="s">
        <v>53</v>
      </c>
      <c r="F13" s="16" t="s">
        <v>53</v>
      </c>
    </row>
    <row r="14" spans="1:6" ht="20.100000000000001" customHeight="1">
      <c r="B14" s="11" t="s">
        <v>75</v>
      </c>
      <c r="C14" s="17" t="s">
        <v>57</v>
      </c>
      <c r="D14" s="15" t="s">
        <v>118</v>
      </c>
      <c r="E14" s="14">
        <v>978181.82</v>
      </c>
      <c r="F14" s="16" t="s">
        <v>53</v>
      </c>
    </row>
    <row r="15" spans="1:6" ht="20.100000000000001" customHeight="1">
      <c r="B15" s="11" t="s">
        <v>125</v>
      </c>
      <c r="C15" s="17" t="s">
        <v>50</v>
      </c>
      <c r="D15" s="15" t="s">
        <v>127</v>
      </c>
      <c r="E15" s="14" t="s">
        <v>53</v>
      </c>
      <c r="F15" s="16" t="s">
        <v>53</v>
      </c>
    </row>
    <row r="16" spans="1:6" ht="20.100000000000001" customHeight="1">
      <c r="B16" s="11" t="s">
        <v>126</v>
      </c>
      <c r="C16" s="17" t="s">
        <v>55</v>
      </c>
      <c r="D16" s="15" t="s">
        <v>128</v>
      </c>
      <c r="E16" s="14" t="s">
        <v>53</v>
      </c>
      <c r="F16" s="16" t="s">
        <v>53</v>
      </c>
    </row>
    <row r="17" spans="2:6" ht="20.100000000000001" customHeight="1">
      <c r="B17" s="11" t="s">
        <v>125</v>
      </c>
      <c r="C17" s="17" t="s">
        <v>55</v>
      </c>
      <c r="D17" s="15" t="s">
        <v>129</v>
      </c>
      <c r="E17" s="14" t="s">
        <v>53</v>
      </c>
      <c r="F17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Iraqis</vt:lpstr>
      <vt:lpstr>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2026-07-13T11:17:17Z</cp:lastPrinted>
  <dcterms:created xsi:type="dcterms:W3CDTF">2024-09-12T06:50:39Z</dcterms:created>
  <dcterms:modified xsi:type="dcterms:W3CDTF">2026-07-13T11:17:42Z</dcterms:modified>
</cp:coreProperties>
</file>